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nka\Desktop\"/>
    </mc:Choice>
  </mc:AlternateContent>
  <xr:revisionPtr revIDLastSave="0" documentId="42C8763934484565DCFB19F05C65C7448D8547DF" xr6:coauthVersionLast="26" xr6:coauthVersionMax="26" xr10:uidLastSave="{00000000-0000-0000-0000-000000000000}"/>
  <bookViews>
    <workbookView xWindow="0" yWindow="0" windowWidth="20490" windowHeight="7755" firstSheet="3" activeTab="1" xr2:uid="{00000000-000D-0000-FFFF-FFFF00000000}"/>
  </bookViews>
  <sheets>
    <sheet name=" ŽLV - celkově" sheetId="1" r:id="rId1"/>
    <sheet name="M LV- celkově" sheetId="2" r:id="rId2"/>
    <sheet name="Ž - celkově" sheetId="3" r:id="rId3"/>
    <sheet name="M - celkově" sheetId="4" r:id="rId4"/>
    <sheet name="Fours MIX - celkově" sheetId="5" r:id="rId5"/>
    <sheet name="Fours Ž - celkově" sheetId="6" r:id="rId6"/>
    <sheet name="Fours M - celkově" sheetId="7" r:id="rId7"/>
    <sheet name="Pohár celkově" sheetId="8" r:id="rId8"/>
  </sheets>
  <definedNames>
    <definedName name="_xlnm._FilterDatabase" localSheetId="0" hidden="1">' ŽLV - celkově'!$A$3:$E$7</definedName>
    <definedName name="_xlnm._FilterDatabase" localSheetId="6" hidden="1">'Fours M - celkově'!$A$4:$E$10</definedName>
    <definedName name="_xlnm._FilterDatabase" localSheetId="4" hidden="1">'Fours MIX - celkově'!$A$4:$E$4</definedName>
    <definedName name="_xlnm._FilterDatabase" localSheetId="5" hidden="1">'Fours Ž - celkově'!$A$4:$E$6</definedName>
    <definedName name="_xlnm._FilterDatabase" localSheetId="3" hidden="1">'M - celkově'!$A$3:$E$26</definedName>
    <definedName name="_xlnm._FilterDatabase" localSheetId="1" hidden="1">'M LV- celkově'!$A$3:$E$16</definedName>
    <definedName name="_xlnm._FilterDatabase" localSheetId="7" hidden="1">'Pohár celkově'!$I$5:$J$9</definedName>
    <definedName name="_xlnm._FilterDatabase" localSheetId="2" hidden="1">'Ž - celkově'!$A$3:$E$3</definedName>
  </definedNames>
  <calcPr calcId="171026"/>
</workbook>
</file>

<file path=xl/calcChain.xml><?xml version="1.0" encoding="utf-8"?>
<calcChain xmlns="http://schemas.openxmlformats.org/spreadsheetml/2006/main">
  <c r="W42" i="4" l="1"/>
  <c r="W41" i="4"/>
  <c r="W40" i="4"/>
  <c r="W39" i="4"/>
  <c r="W38" i="4"/>
  <c r="W37" i="4"/>
  <c r="W36" i="4"/>
  <c r="W35" i="4"/>
  <c r="W34" i="4"/>
  <c r="W33" i="4"/>
  <c r="W32" i="4"/>
  <c r="W31" i="4"/>
  <c r="W30" i="4"/>
  <c r="W29" i="4"/>
  <c r="W28" i="4"/>
  <c r="W27" i="4"/>
  <c r="W26" i="4"/>
  <c r="W25" i="4"/>
  <c r="W24" i="4"/>
  <c r="W23" i="4"/>
  <c r="W22" i="4"/>
  <c r="W21" i="4"/>
  <c r="W20" i="4"/>
  <c r="W19" i="4"/>
  <c r="W18" i="4"/>
  <c r="W17" i="4"/>
  <c r="W16" i="4"/>
  <c r="W15" i="4"/>
  <c r="W14" i="4"/>
  <c r="W13" i="4"/>
  <c r="W12" i="4"/>
  <c r="W11" i="4"/>
  <c r="W10" i="4"/>
  <c r="W9" i="4"/>
  <c r="W8" i="4"/>
  <c r="W7" i="4"/>
  <c r="W6" i="4"/>
  <c r="W5" i="4"/>
  <c r="W4" i="4"/>
  <c r="W3" i="4"/>
  <c r="E47" i="8"/>
  <c r="B45" i="8"/>
  <c r="I43" i="4"/>
  <c r="I5" i="2"/>
  <c r="I9" i="4"/>
  <c r="H47" i="8"/>
  <c r="H46" i="8"/>
  <c r="H45" i="8"/>
  <c r="H44" i="8"/>
  <c r="H43" i="8"/>
  <c r="G43" i="8"/>
  <c r="G44" i="8"/>
  <c r="G45" i="8"/>
  <c r="G46" i="8"/>
  <c r="G47" i="8"/>
  <c r="F47" i="8"/>
  <c r="F46" i="8"/>
  <c r="F45" i="8"/>
  <c r="F44" i="8"/>
  <c r="F43" i="8"/>
  <c r="E46" i="8"/>
  <c r="E45" i="8"/>
  <c r="E44" i="8"/>
  <c r="E43" i="8"/>
  <c r="D47" i="8"/>
  <c r="D46" i="8"/>
  <c r="D45" i="8"/>
  <c r="D44" i="8"/>
  <c r="D43" i="8"/>
  <c r="C47" i="8"/>
  <c r="C46" i="8"/>
  <c r="C45" i="8"/>
  <c r="C44" i="8"/>
  <c r="C43" i="8"/>
  <c r="C29" i="8"/>
  <c r="D29" i="8"/>
  <c r="E29" i="8"/>
  <c r="F29" i="8"/>
  <c r="G29" i="8"/>
  <c r="H29" i="8"/>
  <c r="B29" i="8"/>
  <c r="B47" i="8"/>
  <c r="B46" i="8"/>
  <c r="B44" i="8"/>
  <c r="B43" i="8"/>
  <c r="I35" i="8"/>
  <c r="I36" i="8"/>
  <c r="I37" i="8"/>
  <c r="I38" i="8"/>
  <c r="I34" i="8"/>
  <c r="I25" i="8"/>
  <c r="I26" i="8"/>
  <c r="I27" i="8"/>
  <c r="I28" i="8"/>
  <c r="I24" i="8"/>
  <c r="I46" i="8"/>
  <c r="D17" i="8"/>
  <c r="F17" i="8"/>
  <c r="I44" i="8"/>
  <c r="D15" i="8"/>
  <c r="F15" i="8"/>
  <c r="I47" i="8"/>
  <c r="D18" i="8"/>
  <c r="F18" i="8"/>
  <c r="I45" i="8"/>
  <c r="D16" i="8"/>
  <c r="F16" i="8"/>
  <c r="I43" i="8"/>
  <c r="D14" i="8"/>
  <c r="F14" i="8"/>
  <c r="H8" i="8"/>
  <c r="G6" i="8"/>
  <c r="B9" i="8"/>
  <c r="I11" i="7"/>
  <c r="I12" i="7"/>
  <c r="I9" i="7"/>
  <c r="I8" i="7"/>
  <c r="H6" i="8"/>
  <c r="I5" i="7"/>
  <c r="H7" i="8"/>
  <c r="I7" i="7"/>
  <c r="I8" i="6"/>
  <c r="G9" i="8"/>
  <c r="I9" i="6"/>
  <c r="G7" i="8"/>
  <c r="I7" i="6"/>
  <c r="G8" i="8"/>
  <c r="I5" i="6"/>
  <c r="I6" i="6"/>
  <c r="G5" i="8"/>
  <c r="I10" i="5"/>
  <c r="I9" i="5"/>
  <c r="I12" i="5"/>
  <c r="I11" i="5"/>
  <c r="F9" i="8"/>
  <c r="I6" i="5"/>
  <c r="F8" i="8"/>
  <c r="I7" i="5"/>
  <c r="F6" i="8"/>
  <c r="I5" i="5"/>
  <c r="F5" i="8"/>
  <c r="I25" i="4"/>
  <c r="I24" i="4"/>
  <c r="I35" i="4"/>
  <c r="I8" i="4"/>
  <c r="I32" i="4"/>
  <c r="I10" i="4"/>
  <c r="I30" i="4"/>
  <c r="I33" i="4"/>
  <c r="I40" i="4"/>
  <c r="I21" i="4"/>
  <c r="I42" i="4"/>
  <c r="I13" i="4"/>
  <c r="I36" i="4"/>
  <c r="I34" i="4"/>
  <c r="I5" i="4"/>
  <c r="I41" i="4"/>
  <c r="I23" i="4"/>
  <c r="I31" i="4"/>
  <c r="I4" i="4"/>
  <c r="I15" i="4"/>
  <c r="I16" i="4"/>
  <c r="I28" i="4"/>
  <c r="I39" i="4"/>
  <c r="I38" i="4"/>
  <c r="I19" i="4"/>
  <c r="I6" i="4"/>
  <c r="I26" i="4"/>
  <c r="I37" i="4"/>
  <c r="I29" i="4"/>
  <c r="I22" i="4"/>
  <c r="I27" i="4"/>
  <c r="I20" i="4"/>
  <c r="I17" i="4"/>
  <c r="I12" i="4"/>
  <c r="I11" i="4"/>
  <c r="I14" i="4"/>
  <c r="I7" i="4"/>
  <c r="I18" i="4"/>
  <c r="I6" i="3"/>
  <c r="I15" i="3"/>
  <c r="I10" i="3"/>
  <c r="I21" i="3"/>
  <c r="I20" i="3"/>
  <c r="I12" i="3"/>
  <c r="I16" i="3"/>
  <c r="K16" i="3"/>
  <c r="D6" i="8"/>
  <c r="I17" i="3"/>
  <c r="I13" i="3"/>
  <c r="I14" i="3"/>
  <c r="I7" i="3"/>
  <c r="I4" i="3"/>
  <c r="I8" i="3"/>
  <c r="I18" i="3"/>
  <c r="I9" i="3"/>
  <c r="I5" i="3"/>
  <c r="I19" i="3"/>
  <c r="I11" i="3"/>
  <c r="I7" i="2"/>
  <c r="K7" i="2"/>
  <c r="C8" i="8"/>
  <c r="I15" i="2"/>
  <c r="I8" i="2"/>
  <c r="I12" i="2"/>
  <c r="I13" i="2"/>
  <c r="I9" i="2"/>
  <c r="I4" i="2"/>
  <c r="I14" i="2"/>
  <c r="I16" i="2"/>
  <c r="I10" i="2"/>
  <c r="I6" i="2"/>
  <c r="I11" i="2"/>
  <c r="I10" i="1"/>
  <c r="I4" i="1"/>
  <c r="I5" i="1"/>
  <c r="I9" i="1"/>
  <c r="I7" i="1"/>
  <c r="I8" i="1"/>
  <c r="K7" i="1"/>
  <c r="B5" i="8"/>
  <c r="I6" i="1"/>
  <c r="K6" i="1"/>
  <c r="B8" i="8"/>
  <c r="K38" i="4"/>
  <c r="K11" i="3"/>
  <c r="D5" i="8"/>
  <c r="I8" i="5"/>
  <c r="F7" i="8"/>
  <c r="K4" i="1"/>
  <c r="B7" i="8"/>
  <c r="K15" i="2"/>
  <c r="C9" i="8"/>
  <c r="K4" i="3"/>
  <c r="D7" i="8"/>
  <c r="K17" i="3"/>
  <c r="D9" i="8"/>
  <c r="K7" i="3"/>
  <c r="D8" i="8"/>
  <c r="K9" i="1"/>
  <c r="B6" i="8"/>
  <c r="K11" i="2"/>
  <c r="C6" i="8"/>
  <c r="K11" i="4"/>
  <c r="I10" i="7"/>
  <c r="H9" i="8"/>
  <c r="K18" i="4"/>
  <c r="E5" i="8"/>
  <c r="K4" i="4"/>
  <c r="E7" i="8"/>
  <c r="E8" i="8"/>
  <c r="E9" i="8"/>
  <c r="K30" i="4"/>
  <c r="E6" i="8"/>
  <c r="K8" i="2"/>
  <c r="C5" i="8"/>
  <c r="K4" i="2"/>
  <c r="C7" i="8"/>
  <c r="I6" i="7"/>
  <c r="H5" i="8"/>
  <c r="I8" i="8"/>
  <c r="I6" i="8"/>
  <c r="I9" i="8"/>
  <c r="I7" i="8"/>
  <c r="I5" i="8"/>
</calcChain>
</file>

<file path=xl/sharedStrings.xml><?xml version="1.0" encoding="utf-8"?>
<sst xmlns="http://schemas.openxmlformats.org/spreadsheetml/2006/main" count="691" uniqueCount="234">
  <si>
    <t>Příjmení, jméno</t>
  </si>
  <si>
    <t>Univerzita</t>
  </si>
  <si>
    <t>Čas</t>
  </si>
  <si>
    <t>Body</t>
  </si>
  <si>
    <t>Honzíčková Kristýna</t>
  </si>
  <si>
    <t>UK Praha</t>
  </si>
  <si>
    <t>Spanelová Kristýna</t>
  </si>
  <si>
    <t>VŠB-TU Ostrava</t>
  </si>
  <si>
    <t>Kvita Jindřich</t>
  </si>
  <si>
    <t>Riečičiar Marcel</t>
  </si>
  <si>
    <t>body</t>
  </si>
  <si>
    <t>Bulínová Adéla</t>
  </si>
  <si>
    <t>Jirásková Adéla</t>
  </si>
  <si>
    <t>Šuláková Helena</t>
  </si>
  <si>
    <t>VUT Brno</t>
  </si>
  <si>
    <t>Jansa Jan</t>
  </si>
  <si>
    <t>Dulaj Jan</t>
  </si>
  <si>
    <t>Šujan Vojtěch</t>
  </si>
  <si>
    <t>Pergl Ivo</t>
  </si>
  <si>
    <t>Marko Jakub</t>
  </si>
  <si>
    <t>Lukáš Jan</t>
  </si>
  <si>
    <t>Sehnal Dominik</t>
  </si>
  <si>
    <t>Hruška Ladislav</t>
  </si>
  <si>
    <t>Cáhlík Lukáš</t>
  </si>
  <si>
    <t>Brožek Stanislav</t>
  </si>
  <si>
    <t>Polický Adam</t>
  </si>
  <si>
    <t>Těšík Filip</t>
  </si>
  <si>
    <t>MUŽI</t>
  </si>
  <si>
    <t>ŽENY</t>
  </si>
  <si>
    <t>MUŽI      LV</t>
  </si>
  <si>
    <t>ŽENY     LV</t>
  </si>
  <si>
    <t>metry</t>
  </si>
  <si>
    <t>FOURS    MIX</t>
  </si>
  <si>
    <t>FOURS    ŽENY</t>
  </si>
  <si>
    <t>FOURS MUŽI</t>
  </si>
  <si>
    <t xml:space="preserve">VŠB-TU Ostrava „B“ </t>
  </si>
  <si>
    <t>VŠB-TU Ostrava „A“</t>
  </si>
  <si>
    <t>.</t>
  </si>
  <si>
    <t xml:space="preserve"> </t>
  </si>
  <si>
    <t>9:22.6</t>
  </si>
  <si>
    <t>8:01.9</t>
  </si>
  <si>
    <t>9:45.4</t>
  </si>
  <si>
    <t>9:21.2</t>
  </si>
  <si>
    <t>Stoklasová Lucie</t>
  </si>
  <si>
    <t>Pristaš Jan</t>
  </si>
  <si>
    <t>Halík Tomáš</t>
  </si>
  <si>
    <t>Kiebžak Jiří</t>
  </si>
  <si>
    <t>Mašín Jindřich</t>
  </si>
  <si>
    <t>7:07.9</t>
  </si>
  <si>
    <t>7:08.0</t>
  </si>
  <si>
    <t>7:13.9</t>
  </si>
  <si>
    <t>7:22.7</t>
  </si>
  <si>
    <t>7:28.8</t>
  </si>
  <si>
    <t>7:33.7</t>
  </si>
  <si>
    <t>7:43.7</t>
  </si>
  <si>
    <t>8:23.3</t>
  </si>
  <si>
    <t>9:06.2</t>
  </si>
  <si>
    <t>8:07.8</t>
  </si>
  <si>
    <t>8:17.1</t>
  </si>
  <si>
    <t>8:21.6</t>
  </si>
  <si>
    <t>8:03.3</t>
  </si>
  <si>
    <t>8:34.0</t>
  </si>
  <si>
    <t xml:space="preserve">Punarová Barbora </t>
  </si>
  <si>
    <t>6:45.4</t>
  </si>
  <si>
    <t>6:54.3</t>
  </si>
  <si>
    <t>6:54.6</t>
  </si>
  <si>
    <t>6:57.5</t>
  </si>
  <si>
    <t>6:59.5</t>
  </si>
  <si>
    <t>7:00.2</t>
  </si>
  <si>
    <t>7:16.4</t>
  </si>
  <si>
    <t>7:16.2</t>
  </si>
  <si>
    <t>7:22.9</t>
  </si>
  <si>
    <t>7:14.7</t>
  </si>
  <si>
    <t>7:05.5</t>
  </si>
  <si>
    <t>7:54.5</t>
  </si>
  <si>
    <t>7:04.9</t>
  </si>
  <si>
    <t>7:03.2</t>
  </si>
  <si>
    <t>7:41.4</t>
  </si>
  <si>
    <t>7:08.9</t>
  </si>
  <si>
    <t>7:09.5</t>
  </si>
  <si>
    <t>7:18.8</t>
  </si>
  <si>
    <t>7:25.2</t>
  </si>
  <si>
    <t>7:36.2</t>
  </si>
  <si>
    <t>8:32.1</t>
  </si>
  <si>
    <t>Bartošek Martin</t>
  </si>
  <si>
    <t>Tým</t>
  </si>
  <si>
    <t>Sestava</t>
  </si>
  <si>
    <t>Remešová, Kostelníková,Horníková (Pard), Stoklasová (UK)</t>
  </si>
  <si>
    <t>Pálková,Šimková, Punarová, Pokorná</t>
  </si>
  <si>
    <t>Lukáš, Těšík, Šujen, Cahlík</t>
  </si>
  <si>
    <t>Hruška, Dulaj, Munzar, Brožek</t>
  </si>
  <si>
    <t>Kroupa Jan</t>
  </si>
  <si>
    <t>Král David</t>
  </si>
  <si>
    <t>Munzar Jan</t>
  </si>
  <si>
    <t>Novák Vít</t>
  </si>
  <si>
    <t>Fišer Dominik</t>
  </si>
  <si>
    <t>Hojka Přemysl</t>
  </si>
  <si>
    <t>Cahel Tomáš</t>
  </si>
  <si>
    <t>Kostelníková Anna</t>
  </si>
  <si>
    <t>Pálková Kateřina</t>
  </si>
  <si>
    <t>Šimková Zuzana</t>
  </si>
  <si>
    <t>Remešová, Horníková, Němec, Král</t>
  </si>
  <si>
    <t>Bulínová, Mičke, Jansa, Lukáš</t>
  </si>
  <si>
    <t>Spanelová,  Jirásková,  Hruška,  Dulaj</t>
  </si>
  <si>
    <t>Univerzita Pardubice</t>
  </si>
  <si>
    <t>I.kolo Ostrava</t>
  </si>
  <si>
    <t>Mrázová Markéta</t>
  </si>
  <si>
    <t>II.kolo Pardubice</t>
  </si>
  <si>
    <t>čas</t>
  </si>
  <si>
    <t>III.kolo Olomouc</t>
  </si>
  <si>
    <t>Remešová Jana</t>
  </si>
  <si>
    <t xml:space="preserve">čas </t>
  </si>
  <si>
    <t>ne</t>
  </si>
  <si>
    <t>Koleňák Petr</t>
  </si>
  <si>
    <t>Glogar Jaroslav</t>
  </si>
  <si>
    <t>Slovák David</t>
  </si>
  <si>
    <t>Knedla Denis</t>
  </si>
  <si>
    <t>Spurná Kristýna</t>
  </si>
  <si>
    <t>Škvorová Tereza</t>
  </si>
  <si>
    <t>Buzrlová Anežka</t>
  </si>
  <si>
    <t>Prchalová Kateřina</t>
  </si>
  <si>
    <t>Odstrčilová Anna</t>
  </si>
  <si>
    <t>Michalík Mário</t>
  </si>
  <si>
    <t xml:space="preserve"> ne</t>
  </si>
  <si>
    <t>Mařík Antonín</t>
  </si>
  <si>
    <t>Neuman Martin</t>
  </si>
  <si>
    <t>Němec Jan</t>
  </si>
  <si>
    <t>Husar Tomáš</t>
  </si>
  <si>
    <t>Bednář Radim</t>
  </si>
  <si>
    <t>Pavliš Petr</t>
  </si>
  <si>
    <t>Kubeš Michal</t>
  </si>
  <si>
    <t>Velička Martin</t>
  </si>
  <si>
    <t>Meszaroš Patrik</t>
  </si>
  <si>
    <t>Bělský Patrik</t>
  </si>
  <si>
    <t>Škvorová,Buzrlová,Kupková,Žabová</t>
  </si>
  <si>
    <t>Knopová,Velová,Šuláková,Odstrčilová</t>
  </si>
  <si>
    <t>Král, Bartošek, Němec, Hojka,Fišer</t>
  </si>
  <si>
    <t>Mašín,Fišer,Kroupa,Halík,Slovák</t>
  </si>
  <si>
    <t>Petr Vít</t>
  </si>
  <si>
    <t>Vítek, Novák, Pristaš, Sehnal,Husar,Filip,Vitula, Petr</t>
  </si>
  <si>
    <t>Pergl,Cahel,Riečičiar, Kvita,Velička,Koleňák</t>
  </si>
  <si>
    <t>I.kolo</t>
  </si>
  <si>
    <t>II.kolo</t>
  </si>
  <si>
    <t>III.kolo</t>
  </si>
  <si>
    <t>pořadí</t>
  </si>
  <si>
    <t>Body v Poháru univerzit 2017/18 celkově:</t>
  </si>
  <si>
    <t>Zemanová Kristýna</t>
  </si>
  <si>
    <t>celkem</t>
  </si>
  <si>
    <t>Mičke Bianka</t>
  </si>
  <si>
    <t>Klusáčková Petra</t>
  </si>
  <si>
    <t>Brázdová Veronika</t>
  </si>
  <si>
    <t>Dvořáková Eliška</t>
  </si>
  <si>
    <t>Příhodová Kateřina</t>
  </si>
  <si>
    <t>Chmelová Kateřina</t>
  </si>
  <si>
    <t>Juráš Filip</t>
  </si>
  <si>
    <t>Tikal Matěj</t>
  </si>
  <si>
    <t>Rypl Martin</t>
  </si>
  <si>
    <t>Jech Miroslav</t>
  </si>
  <si>
    <t>Hellebrand Jaroslav</t>
  </si>
  <si>
    <t>Vítek Petr, Klusáčková, Brázdová,..</t>
  </si>
  <si>
    <t>Konopová, Šuláková, ………</t>
  </si>
  <si>
    <t>Prchalová, Spurná, Pavliš, Knedla</t>
  </si>
  <si>
    <t>univerzita</t>
  </si>
  <si>
    <t>Prchalová,Spurná, Honzíčková, Chmelová</t>
  </si>
  <si>
    <t>Pristaš, Glogar, Sehnal, Sikora</t>
  </si>
  <si>
    <t>VUT Brno B</t>
  </si>
  <si>
    <t>Havlíček, Hrubý, Kaman, Lukoianov</t>
  </si>
  <si>
    <t>VUT Brno C</t>
  </si>
  <si>
    <t>VUT Brno  "A"</t>
  </si>
  <si>
    <t>žLV</t>
  </si>
  <si>
    <t>celkově za I.-III.kolo</t>
  </si>
  <si>
    <t>mLV</t>
  </si>
  <si>
    <t>ž</t>
  </si>
  <si>
    <t>m</t>
  </si>
  <si>
    <t>čtyřka MIX</t>
  </si>
  <si>
    <t>čtyřka Ž</t>
  </si>
  <si>
    <t>čtyřka M</t>
  </si>
  <si>
    <t>MIX</t>
  </si>
  <si>
    <t>4 ženy</t>
  </si>
  <si>
    <t>4 muži</t>
  </si>
  <si>
    <t>I. Kolo</t>
  </si>
  <si>
    <t>II. Kolo</t>
  </si>
  <si>
    <t>III. Kolo</t>
  </si>
  <si>
    <t>Celkem</t>
  </si>
  <si>
    <t>Kováč Ondřej</t>
  </si>
  <si>
    <t>Mrázová, Chmelová, Rypl, Šujan</t>
  </si>
  <si>
    <t>Jansa, Lukáš, Čermáková, Honzíčková</t>
  </si>
  <si>
    <t>nadšenci</t>
  </si>
  <si>
    <t>Konopová Tamara</t>
  </si>
  <si>
    <t>Kubica Jan</t>
  </si>
  <si>
    <t>lepší čas</t>
  </si>
  <si>
    <t xml:space="preserve">III. kolo </t>
  </si>
  <si>
    <t>Olomouc</t>
  </si>
  <si>
    <t>1.</t>
  </si>
  <si>
    <t>2.</t>
  </si>
  <si>
    <t>4.</t>
  </si>
  <si>
    <t>3.</t>
  </si>
  <si>
    <t>5.</t>
  </si>
  <si>
    <t>8.</t>
  </si>
  <si>
    <t>POHÁR</t>
  </si>
  <si>
    <t>9.</t>
  </si>
  <si>
    <t>6.</t>
  </si>
  <si>
    <t>DNS</t>
  </si>
  <si>
    <t>7.</t>
  </si>
  <si>
    <t>pohár</t>
  </si>
  <si>
    <t>5.-6.</t>
  </si>
  <si>
    <t>10.</t>
  </si>
  <si>
    <t>11.</t>
  </si>
  <si>
    <t>12.</t>
  </si>
  <si>
    <t>13.</t>
  </si>
  <si>
    <t>Ž</t>
  </si>
  <si>
    <t>14.</t>
  </si>
  <si>
    <t>15.</t>
  </si>
  <si>
    <t>16.</t>
  </si>
  <si>
    <t>17.</t>
  </si>
  <si>
    <t>18.</t>
  </si>
  <si>
    <t>4.-7.</t>
  </si>
  <si>
    <t>10.-12.</t>
  </si>
  <si>
    <t>14.-15.</t>
  </si>
  <si>
    <t>19.</t>
  </si>
  <si>
    <t>20.-22.</t>
  </si>
  <si>
    <t>23.-25.</t>
  </si>
  <si>
    <t>26.-27.</t>
  </si>
  <si>
    <t>28.</t>
  </si>
  <si>
    <t>celkové pořadí</t>
  </si>
  <si>
    <t>než Spanelová</t>
  </si>
  <si>
    <t>UP Olomouc</t>
  </si>
  <si>
    <t>UNI Pardubice</t>
  </si>
  <si>
    <t>UNI Pardubice „A“</t>
  </si>
  <si>
    <t>UP Olomouc A</t>
  </si>
  <si>
    <t>UP Olomouc B</t>
  </si>
  <si>
    <t>UP Olomouc C</t>
  </si>
  <si>
    <t>UNI Pardubice „B“ + UK Praha</t>
  </si>
  <si>
    <t>UNI Pardubice „B“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</si>
</sst>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u/>
      <sz val="20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6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 applyAlignment="1">
      <alignment horizontal="center"/>
    </xf>
    <xf numFmtId="0" fontId="0" fillId="0" borderId="5" xfId="0" applyBorder="1"/>
    <xf numFmtId="0" fontId="1" fillId="0" borderId="7" xfId="0" applyFont="1" applyBorder="1"/>
    <xf numFmtId="0" fontId="1" fillId="0" borderId="9" xfId="0" applyFont="1" applyBorder="1"/>
    <xf numFmtId="0" fontId="0" fillId="4" borderId="16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" fillId="2" borderId="0" xfId="0" applyFont="1" applyFill="1"/>
    <xf numFmtId="0" fontId="1" fillId="2" borderId="2" xfId="0" applyFont="1" applyFill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1" xfId="0" applyFont="1" applyBorder="1"/>
    <xf numFmtId="0" fontId="0" fillId="0" borderId="23" xfId="0" applyBorder="1" applyAlignment="1">
      <alignment horizontal="center"/>
    </xf>
    <xf numFmtId="0" fontId="0" fillId="0" borderId="0" xfId="0" applyAlignment="1">
      <alignment horizontal="left"/>
    </xf>
    <xf numFmtId="0" fontId="1" fillId="0" borderId="13" xfId="0" applyFont="1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/>
    </xf>
    <xf numFmtId="0" fontId="2" fillId="0" borderId="3" xfId="0" applyFont="1" applyBorder="1"/>
    <xf numFmtId="0" fontId="1" fillId="0" borderId="24" xfId="0" applyFont="1" applyBorder="1"/>
    <xf numFmtId="0" fontId="1" fillId="0" borderId="2" xfId="0" applyFont="1" applyBorder="1" applyAlignment="1">
      <alignment horizontal="right"/>
    </xf>
    <xf numFmtId="0" fontId="1" fillId="0" borderId="22" xfId="0" applyFont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6" xfId="0" applyBorder="1" applyAlignment="1">
      <alignment horizontal="left"/>
    </xf>
    <xf numFmtId="0" fontId="0" fillId="0" borderId="28" xfId="0" applyBorder="1" applyAlignment="1">
      <alignment horizontal="center"/>
    </xf>
    <xf numFmtId="0" fontId="0" fillId="0" borderId="29" xfId="0" applyBorder="1"/>
    <xf numFmtId="0" fontId="0" fillId="0" borderId="27" xfId="0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0" borderId="33" xfId="0" applyBorder="1"/>
    <xf numFmtId="0" fontId="0" fillId="0" borderId="33" xfId="0" applyBorder="1" applyAlignment="1">
      <alignment horizontal="center"/>
    </xf>
    <xf numFmtId="0" fontId="0" fillId="0" borderId="25" xfId="0" applyBorder="1" applyAlignment="1"/>
    <xf numFmtId="0" fontId="1" fillId="0" borderId="21" xfId="0" applyFont="1" applyBorder="1" applyAlignment="1">
      <alignment horizontal="left"/>
    </xf>
    <xf numFmtId="0" fontId="0" fillId="0" borderId="35" xfId="0" applyBorder="1" applyAlignment="1">
      <alignment horizontal="left"/>
    </xf>
    <xf numFmtId="0" fontId="0" fillId="0" borderId="35" xfId="0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left"/>
    </xf>
    <xf numFmtId="0" fontId="1" fillId="0" borderId="22" xfId="0" applyFont="1" applyBorder="1"/>
    <xf numFmtId="0" fontId="1" fillId="0" borderId="24" xfId="0" applyFont="1" applyBorder="1" applyAlignment="1">
      <alignment horizontal="left"/>
    </xf>
    <xf numFmtId="47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4" xfId="0" applyBorder="1" applyAlignment="1">
      <alignment horizontal="left"/>
    </xf>
    <xf numFmtId="0" fontId="1" fillId="0" borderId="38" xfId="0" applyFont="1" applyBorder="1" applyAlignment="1">
      <alignment horizontal="left"/>
    </xf>
    <xf numFmtId="0" fontId="1" fillId="0" borderId="39" xfId="0" applyFon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9" xfId="0" applyBorder="1" applyAlignment="1">
      <alignment horizontal="left"/>
    </xf>
    <xf numFmtId="0" fontId="2" fillId="0" borderId="7" xfId="0" applyFont="1" applyBorder="1"/>
    <xf numFmtId="0" fontId="2" fillId="0" borderId="11" xfId="0" applyFont="1" applyBorder="1"/>
    <xf numFmtId="0" fontId="0" fillId="0" borderId="20" xfId="0" applyBorder="1" applyAlignment="1">
      <alignment horizontal="left"/>
    </xf>
    <xf numFmtId="0" fontId="0" fillId="0" borderId="11" xfId="0" applyBorder="1" applyAlignment="1">
      <alignment horizontal="left"/>
    </xf>
    <xf numFmtId="20" fontId="0" fillId="0" borderId="7" xfId="0" applyNumberForma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28" xfId="0" applyFont="1" applyBorder="1" applyAlignment="1">
      <alignment horizontal="center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0" fillId="0" borderId="33" xfId="0" applyBorder="1" applyAlignment="1">
      <alignment horizontal="center" vertical="center"/>
    </xf>
    <xf numFmtId="0" fontId="3" fillId="3" borderId="7" xfId="0" applyFont="1" applyFill="1" applyBorder="1" applyAlignment="1">
      <alignment vertical="center"/>
    </xf>
    <xf numFmtId="0" fontId="1" fillId="0" borderId="26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Border="1" applyAlignment="1">
      <alignment horizontal="center" vertical="center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" fillId="0" borderId="27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/>
    <xf numFmtId="0" fontId="2" fillId="0" borderId="7" xfId="0" applyFont="1" applyBorder="1" applyAlignment="1">
      <alignment vertical="center"/>
    </xf>
    <xf numFmtId="0" fontId="0" fillId="0" borderId="35" xfId="0" applyBorder="1" applyAlignment="1">
      <alignment vertical="center"/>
    </xf>
    <xf numFmtId="0" fontId="1" fillId="0" borderId="44" xfId="0" applyFont="1" applyBorder="1" applyAlignment="1">
      <alignment horizontal="center"/>
    </xf>
    <xf numFmtId="0" fontId="3" fillId="4" borderId="7" xfId="0" applyFont="1" applyFill="1" applyBorder="1" applyAlignment="1">
      <alignment vertical="center"/>
    </xf>
    <xf numFmtId="0" fontId="0" fillId="4" borderId="7" xfId="0" applyFill="1" applyBorder="1"/>
    <xf numFmtId="0" fontId="1" fillId="4" borderId="7" xfId="0" applyFont="1" applyFill="1" applyBorder="1"/>
    <xf numFmtId="0" fontId="1" fillId="4" borderId="9" xfId="0" applyFont="1" applyFill="1" applyBorder="1"/>
    <xf numFmtId="0" fontId="1" fillId="0" borderId="44" xfId="0" applyFont="1" applyBorder="1" applyAlignment="1">
      <alignment horizontal="left"/>
    </xf>
    <xf numFmtId="0" fontId="2" fillId="0" borderId="11" xfId="0" applyFont="1" applyBorder="1" applyAlignment="1">
      <alignment vertical="center" wrapText="1"/>
    </xf>
    <xf numFmtId="0" fontId="0" fillId="0" borderId="19" xfId="0" applyBorder="1" applyAlignment="1">
      <alignment vertical="top" wrapText="1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9" xfId="0" applyFill="1" applyBorder="1" applyAlignment="1">
      <alignment horizontal="left" vertical="center"/>
    </xf>
    <xf numFmtId="0" fontId="1" fillId="0" borderId="29" xfId="0" applyFont="1" applyBorder="1" applyAlignment="1">
      <alignment horizontal="left"/>
    </xf>
    <xf numFmtId="0" fontId="3" fillId="4" borderId="5" xfId="0" applyFont="1" applyFill="1" applyBorder="1" applyAlignment="1">
      <alignment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7" fontId="0" fillId="0" borderId="32" xfId="0" applyNumberFormat="1" applyBorder="1" applyAlignment="1">
      <alignment horizontal="left"/>
    </xf>
    <xf numFmtId="0" fontId="0" fillId="5" borderId="0" xfId="0" applyFill="1"/>
    <xf numFmtId="0" fontId="4" fillId="0" borderId="0" xfId="0" applyFont="1"/>
    <xf numFmtId="0" fontId="0" fillId="6" borderId="0" xfId="0" applyFill="1"/>
    <xf numFmtId="0" fontId="0" fillId="0" borderId="18" xfId="0" applyBorder="1"/>
    <xf numFmtId="0" fontId="0" fillId="0" borderId="16" xfId="0" applyBorder="1"/>
    <xf numFmtId="0" fontId="0" fillId="0" borderId="17" xfId="0" applyBorder="1"/>
    <xf numFmtId="0" fontId="1" fillId="0" borderId="2" xfId="0" applyFont="1" applyBorder="1"/>
    <xf numFmtId="0" fontId="0" fillId="6" borderId="2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3" borderId="31" xfId="0" applyFont="1" applyFill="1" applyBorder="1"/>
    <xf numFmtId="0" fontId="0" fillId="3" borderId="31" xfId="0" applyFill="1" applyBorder="1"/>
    <xf numFmtId="0" fontId="0" fillId="0" borderId="48" xfId="0" applyBorder="1" applyAlignment="1">
      <alignment horizontal="left"/>
    </xf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left"/>
    </xf>
    <xf numFmtId="0" fontId="0" fillId="0" borderId="49" xfId="0" applyBorder="1" applyAlignment="1">
      <alignment horizontal="center"/>
    </xf>
    <xf numFmtId="0" fontId="0" fillId="0" borderId="32" xfId="0" applyBorder="1" applyAlignment="1">
      <alignment horizontal="left"/>
    </xf>
    <xf numFmtId="0" fontId="0" fillId="0" borderId="39" xfId="0" applyBorder="1" applyAlignment="1">
      <alignment horizontal="center"/>
    </xf>
    <xf numFmtId="0" fontId="0" fillId="5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2" fillId="3" borderId="23" xfId="0" applyFont="1" applyFill="1" applyBorder="1"/>
    <xf numFmtId="0" fontId="0" fillId="4" borderId="53" xfId="0" applyFill="1" applyBorder="1" applyAlignment="1">
      <alignment horizontal="center"/>
    </xf>
    <xf numFmtId="0" fontId="2" fillId="0" borderId="5" xfId="0" applyFont="1" applyBorder="1"/>
    <xf numFmtId="0" fontId="0" fillId="0" borderId="46" xfId="0" applyBorder="1" applyAlignment="1">
      <alignment horizontal="center"/>
    </xf>
    <xf numFmtId="0" fontId="0" fillId="0" borderId="46" xfId="0" applyBorder="1" applyAlignment="1">
      <alignment horizontal="left"/>
    </xf>
    <xf numFmtId="0" fontId="2" fillId="0" borderId="9" xfId="0" applyFont="1" applyBorder="1"/>
    <xf numFmtId="0" fontId="2" fillId="0" borderId="48" xfId="0" applyFont="1" applyBorder="1"/>
    <xf numFmtId="0" fontId="2" fillId="0" borderId="49" xfId="0" applyFont="1" applyBorder="1"/>
    <xf numFmtId="47" fontId="0" fillId="0" borderId="51" xfId="0" applyNumberFormat="1" applyBorder="1" applyAlignment="1">
      <alignment horizontal="left"/>
    </xf>
    <xf numFmtId="0" fontId="0" fillId="0" borderId="45" xfId="0" applyBorder="1" applyAlignment="1">
      <alignment horizontal="center"/>
    </xf>
    <xf numFmtId="0" fontId="0" fillId="0" borderId="45" xfId="0" applyBorder="1" applyAlignment="1">
      <alignment horizontal="left"/>
    </xf>
    <xf numFmtId="0" fontId="0" fillId="6" borderId="30" xfId="0" applyFill="1" applyBorder="1"/>
    <xf numFmtId="0" fontId="0" fillId="6" borderId="43" xfId="0" applyFill="1" applyBorder="1"/>
    <xf numFmtId="0" fontId="1" fillId="6" borderId="30" xfId="0" applyFont="1" applyFill="1" applyBorder="1" applyAlignment="1">
      <alignment horizontal="center"/>
    </xf>
    <xf numFmtId="0" fontId="1" fillId="6" borderId="4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4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45" xfId="0" applyBorder="1" applyAlignment="1">
      <alignment horizontal="center"/>
    </xf>
    <xf numFmtId="0" fontId="2" fillId="0" borderId="1" xfId="0" applyFont="1" applyBorder="1"/>
    <xf numFmtId="0" fontId="2" fillId="0" borderId="35" xfId="0" applyFont="1" applyBorder="1"/>
    <xf numFmtId="0" fontId="0" fillId="0" borderId="7" xfId="0" applyFont="1" applyBorder="1"/>
    <xf numFmtId="0" fontId="0" fillId="0" borderId="9" xfId="0" applyFont="1" applyBorder="1"/>
    <xf numFmtId="0" fontId="1" fillId="0" borderId="13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5" xfId="0" applyFont="1" applyBorder="1"/>
    <xf numFmtId="0" fontId="0" fillId="0" borderId="45" xfId="0" applyBorder="1" applyAlignment="1">
      <alignment horizontal="center"/>
    </xf>
    <xf numFmtId="47" fontId="0" fillId="0" borderId="1" xfId="0" applyNumberFormat="1" applyBorder="1" applyAlignment="1">
      <alignment horizontal="left"/>
    </xf>
    <xf numFmtId="47" fontId="0" fillId="0" borderId="45" xfId="0" applyNumberFormat="1" applyBorder="1" applyAlignment="1">
      <alignment horizontal="left"/>
    </xf>
    <xf numFmtId="47" fontId="0" fillId="0" borderId="46" xfId="0" applyNumberFormat="1" applyBorder="1" applyAlignment="1">
      <alignment horizontal="left"/>
    </xf>
    <xf numFmtId="47" fontId="0" fillId="0" borderId="35" xfId="0" applyNumberFormat="1" applyBorder="1" applyAlignment="1">
      <alignment horizontal="left"/>
    </xf>
    <xf numFmtId="0" fontId="0" fillId="2" borderId="0" xfId="0" applyFill="1"/>
    <xf numFmtId="0" fontId="0" fillId="0" borderId="38" xfId="0" applyBorder="1" applyAlignment="1">
      <alignment horizontal="center"/>
    </xf>
    <xf numFmtId="0" fontId="2" fillId="3" borderId="46" xfId="0" applyFont="1" applyFill="1" applyBorder="1"/>
    <xf numFmtId="0" fontId="0" fillId="7" borderId="40" xfId="0" applyFill="1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6" xfId="0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46" xfId="0" applyBorder="1"/>
    <xf numFmtId="0" fontId="0" fillId="0" borderId="3" xfId="0" applyFill="1" applyBorder="1" applyAlignment="1">
      <alignment horizontal="center"/>
    </xf>
    <xf numFmtId="0" fontId="0" fillId="0" borderId="33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11" xfId="0" applyFont="1" applyBorder="1"/>
    <xf numFmtId="0" fontId="1" fillId="0" borderId="14" xfId="0" applyFont="1" applyFill="1" applyBorder="1" applyAlignment="1">
      <alignment horizontal="center"/>
    </xf>
    <xf numFmtId="0" fontId="1" fillId="0" borderId="13" xfId="0" applyFont="1" applyFill="1" applyBorder="1"/>
    <xf numFmtId="0" fontId="0" fillId="2" borderId="58" xfId="0" applyFill="1" applyBorder="1" applyAlignment="1">
      <alignment horizontal="center"/>
    </xf>
    <xf numFmtId="0" fontId="0" fillId="4" borderId="59" xfId="0" applyFill="1" applyBorder="1" applyAlignment="1">
      <alignment horizontal="center"/>
    </xf>
    <xf numFmtId="0" fontId="0" fillId="4" borderId="60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2" fillId="0" borderId="31" xfId="0" applyFont="1" applyFill="1" applyBorder="1"/>
    <xf numFmtId="0" fontId="0" fillId="0" borderId="3" xfId="0" applyFill="1" applyBorder="1"/>
    <xf numFmtId="0" fontId="0" fillId="0" borderId="33" xfId="0" applyFill="1" applyBorder="1"/>
    <xf numFmtId="0" fontId="0" fillId="0" borderId="23" xfId="0" applyFill="1" applyBorder="1"/>
    <xf numFmtId="0" fontId="0" fillId="0" borderId="14" xfId="0" applyFill="1" applyBorder="1" applyAlignment="1">
      <alignment horizontal="center"/>
    </xf>
    <xf numFmtId="0" fontId="2" fillId="0" borderId="3" xfId="0" applyFont="1" applyFill="1" applyBorder="1"/>
    <xf numFmtId="0" fontId="2" fillId="0" borderId="33" xfId="0" applyFont="1" applyFill="1" applyBorder="1"/>
    <xf numFmtId="0" fontId="0" fillId="0" borderId="49" xfId="0" applyFill="1" applyBorder="1"/>
    <xf numFmtId="0" fontId="0" fillId="0" borderId="48" xfId="0" applyFont="1" applyBorder="1"/>
    <xf numFmtId="0" fontId="2" fillId="0" borderId="1" xfId="0" applyFont="1" applyFill="1" applyBorder="1"/>
    <xf numFmtId="0" fontId="0" fillId="0" borderId="8" xfId="0" applyBorder="1"/>
    <xf numFmtId="0" fontId="0" fillId="0" borderId="35" xfId="0" applyBorder="1"/>
    <xf numFmtId="0" fontId="0" fillId="4" borderId="66" xfId="0" applyFill="1" applyBorder="1" applyAlignment="1">
      <alignment horizontal="center"/>
    </xf>
    <xf numFmtId="0" fontId="0" fillId="4" borderId="62" xfId="0" applyFill="1" applyBorder="1" applyAlignment="1">
      <alignment horizontal="center"/>
    </xf>
    <xf numFmtId="0" fontId="0" fillId="4" borderId="67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5" xfId="0" applyFill="1" applyBorder="1"/>
    <xf numFmtId="0" fontId="0" fillId="0" borderId="59" xfId="0" applyFill="1" applyBorder="1" applyAlignment="1">
      <alignment horizontal="center"/>
    </xf>
    <xf numFmtId="0" fontId="0" fillId="0" borderId="9" xfId="0" applyFill="1" applyBorder="1"/>
    <xf numFmtId="0" fontId="0" fillId="0" borderId="60" xfId="0" applyFill="1" applyBorder="1" applyAlignment="1">
      <alignment horizontal="center"/>
    </xf>
    <xf numFmtId="0" fontId="0" fillId="0" borderId="6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62" xfId="0" applyFill="1" applyBorder="1" applyAlignment="1">
      <alignment horizontal="center"/>
    </xf>
    <xf numFmtId="0" fontId="0" fillId="0" borderId="0" xfId="0" applyFill="1"/>
    <xf numFmtId="0" fontId="1" fillId="0" borderId="26" xfId="0" applyFont="1" applyBorder="1"/>
    <xf numFmtId="47" fontId="0" fillId="0" borderId="4" xfId="0" applyNumberFormat="1" applyFill="1" applyBorder="1"/>
    <xf numFmtId="0" fontId="0" fillId="0" borderId="7" xfId="0" applyFill="1" applyBorder="1"/>
    <xf numFmtId="47" fontId="0" fillId="0" borderId="7" xfId="0" applyNumberFormat="1" applyFill="1" applyBorder="1"/>
    <xf numFmtId="0" fontId="0" fillId="0" borderId="31" xfId="0" applyFill="1" applyBorder="1" applyAlignment="1">
      <alignment horizontal="center"/>
    </xf>
    <xf numFmtId="0" fontId="0" fillId="0" borderId="32" xfId="0" applyFill="1" applyBorder="1"/>
    <xf numFmtId="0" fontId="0" fillId="0" borderId="34" xfId="0" applyFill="1" applyBorder="1"/>
    <xf numFmtId="0" fontId="0" fillId="0" borderId="7" xfId="0" applyFont="1" applyFill="1" applyBorder="1"/>
    <xf numFmtId="0" fontId="0" fillId="0" borderId="7" xfId="0" applyFill="1" applyBorder="1" applyAlignment="1">
      <alignment horizontal="center"/>
    </xf>
    <xf numFmtId="0" fontId="0" fillId="0" borderId="5" xfId="0" applyFont="1" applyFill="1" applyBorder="1"/>
    <xf numFmtId="0" fontId="0" fillId="0" borderId="5" xfId="0" applyFont="1" applyFill="1" applyBorder="1" applyAlignment="1">
      <alignment horizontal="right"/>
    </xf>
    <xf numFmtId="0" fontId="0" fillId="0" borderId="6" xfId="0" applyFont="1" applyFill="1" applyBorder="1" applyAlignment="1">
      <alignment horizontal="center"/>
    </xf>
    <xf numFmtId="0" fontId="0" fillId="0" borderId="32" xfId="0" applyFont="1" applyFill="1" applyBorder="1"/>
    <xf numFmtId="0" fontId="0" fillId="0" borderId="31" xfId="0" applyFont="1" applyFill="1" applyBorder="1" applyAlignment="1">
      <alignment horizontal="center"/>
    </xf>
    <xf numFmtId="47" fontId="0" fillId="0" borderId="5" xfId="0" applyNumberFormat="1" applyFont="1" applyFill="1" applyBorder="1" applyAlignment="1">
      <alignment horizontal="center"/>
    </xf>
    <xf numFmtId="0" fontId="0" fillId="0" borderId="7" xfId="0" applyFont="1" applyFill="1" applyBorder="1" applyAlignment="1">
      <alignment horizontal="right"/>
    </xf>
    <xf numFmtId="0" fontId="0" fillId="0" borderId="8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3" xfId="0" applyFont="1" applyFill="1" applyBorder="1" applyAlignment="1">
      <alignment horizontal="center"/>
    </xf>
    <xf numFmtId="47" fontId="0" fillId="0" borderId="7" xfId="0" applyNumberFormat="1" applyFont="1" applyFill="1" applyBorder="1" applyAlignment="1">
      <alignment horizontal="center"/>
    </xf>
    <xf numFmtId="0" fontId="0" fillId="0" borderId="3" xfId="0" applyFont="1" applyFill="1" applyBorder="1"/>
    <xf numFmtId="47" fontId="0" fillId="0" borderId="4" xfId="0" applyNumberFormat="1" applyFont="1" applyFill="1" applyBorder="1"/>
    <xf numFmtId="0" fontId="0" fillId="0" borderId="7" xfId="0" applyFont="1" applyFill="1" applyBorder="1" applyAlignment="1">
      <alignment horizontal="center"/>
    </xf>
    <xf numFmtId="0" fontId="0" fillId="0" borderId="9" xfId="0" applyFont="1" applyFill="1" applyBorder="1"/>
    <xf numFmtId="0" fontId="0" fillId="0" borderId="33" xfId="0" applyFont="1" applyFill="1" applyBorder="1"/>
    <xf numFmtId="0" fontId="0" fillId="0" borderId="9" xfId="0" applyFont="1" applyFill="1" applyBorder="1" applyAlignment="1">
      <alignment horizontal="right"/>
    </xf>
    <xf numFmtId="0" fontId="0" fillId="0" borderId="10" xfId="0" applyFont="1" applyFill="1" applyBorder="1" applyAlignment="1">
      <alignment horizontal="center"/>
    </xf>
    <xf numFmtId="47" fontId="0" fillId="0" borderId="34" xfId="0" applyNumberFormat="1" applyFont="1" applyFill="1" applyBorder="1"/>
    <xf numFmtId="0" fontId="0" fillId="0" borderId="33" xfId="0" applyFont="1" applyFill="1" applyBorder="1" applyAlignment="1">
      <alignment horizontal="center"/>
    </xf>
    <xf numFmtId="47" fontId="0" fillId="0" borderId="9" xfId="0" applyNumberFormat="1" applyFont="1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0" borderId="68" xfId="0" applyBorder="1"/>
    <xf numFmtId="0" fontId="0" fillId="0" borderId="65" xfId="0" applyBorder="1"/>
    <xf numFmtId="0" fontId="0" fillId="5" borderId="61" xfId="0" applyFill="1" applyBorder="1" applyAlignment="1">
      <alignment horizontal="center"/>
    </xf>
    <xf numFmtId="0" fontId="0" fillId="5" borderId="0" xfId="0" applyFill="1" applyBorder="1"/>
    <xf numFmtId="0" fontId="0" fillId="0" borderId="52" xfId="0" applyBorder="1"/>
    <xf numFmtId="0" fontId="0" fillId="0" borderId="61" xfId="0" applyFont="1" applyFill="1" applyBorder="1" applyAlignment="1">
      <alignment horizontal="center"/>
    </xf>
    <xf numFmtId="0" fontId="0" fillId="0" borderId="69" xfId="0" applyFont="1" applyFill="1" applyBorder="1" applyAlignment="1">
      <alignment horizontal="center"/>
    </xf>
    <xf numFmtId="0" fontId="0" fillId="0" borderId="70" xfId="0" applyBorder="1"/>
    <xf numFmtId="0" fontId="0" fillId="0" borderId="71" xfId="0" applyBorder="1"/>
    <xf numFmtId="0" fontId="0" fillId="0" borderId="58" xfId="0" applyFont="1" applyFill="1" applyBorder="1" applyAlignment="1">
      <alignment horizontal="center"/>
    </xf>
    <xf numFmtId="0" fontId="0" fillId="0" borderId="54" xfId="0" applyBorder="1"/>
    <xf numFmtId="0" fontId="0" fillId="0" borderId="40" xfId="0" applyBorder="1"/>
    <xf numFmtId="0" fontId="0" fillId="0" borderId="55" xfId="0" applyFill="1" applyBorder="1" applyAlignment="1">
      <alignment horizontal="center"/>
    </xf>
    <xf numFmtId="0" fontId="1" fillId="0" borderId="63" xfId="0" applyFont="1" applyFill="1" applyBorder="1" applyAlignment="1">
      <alignment horizontal="center"/>
    </xf>
    <xf numFmtId="0" fontId="0" fillId="0" borderId="63" xfId="0" applyFill="1" applyBorder="1" applyAlignment="1">
      <alignment horizontal="center"/>
    </xf>
    <xf numFmtId="0" fontId="0" fillId="0" borderId="56" xfId="0" applyFill="1" applyBorder="1" applyAlignment="1">
      <alignment horizontal="center"/>
    </xf>
    <xf numFmtId="0" fontId="0" fillId="0" borderId="69" xfId="0" applyFill="1" applyBorder="1" applyAlignment="1">
      <alignment horizontal="center"/>
    </xf>
    <xf numFmtId="0" fontId="0" fillId="5" borderId="69" xfId="0" applyFill="1" applyBorder="1" applyAlignment="1">
      <alignment horizontal="center"/>
    </xf>
    <xf numFmtId="0" fontId="0" fillId="5" borderId="70" xfId="0" applyFill="1" applyBorder="1"/>
    <xf numFmtId="0" fontId="1" fillId="0" borderId="22" xfId="0" applyFont="1" applyFill="1" applyBorder="1"/>
    <xf numFmtId="0" fontId="0" fillId="0" borderId="31" xfId="0" applyFill="1" applyBorder="1"/>
    <xf numFmtId="0" fontId="0" fillId="0" borderId="5" xfId="0" applyFill="1" applyBorder="1" applyAlignment="1">
      <alignment horizontal="left"/>
    </xf>
    <xf numFmtId="47" fontId="0" fillId="0" borderId="32" xfId="0" applyNumberFormat="1" applyFill="1" applyBorder="1" applyAlignment="1">
      <alignment horizontal="left"/>
    </xf>
    <xf numFmtId="47" fontId="0" fillId="0" borderId="5" xfId="0" applyNumberFormat="1" applyFill="1" applyBorder="1" applyAlignment="1">
      <alignment horizontal="left"/>
    </xf>
    <xf numFmtId="0" fontId="0" fillId="0" borderId="7" xfId="0" applyFill="1" applyBorder="1" applyAlignment="1">
      <alignment horizontal="left"/>
    </xf>
    <xf numFmtId="47" fontId="0" fillId="0" borderId="4" xfId="0" applyNumberFormat="1" applyFill="1" applyBorder="1" applyAlignment="1">
      <alignment horizontal="left"/>
    </xf>
    <xf numFmtId="47" fontId="0" fillId="0" borderId="7" xfId="0" applyNumberFormat="1" applyFill="1" applyBorder="1" applyAlignment="1">
      <alignment horizontal="left"/>
    </xf>
    <xf numFmtId="0" fontId="0" fillId="0" borderId="9" xfId="0" applyFill="1" applyBorder="1" applyAlignment="1">
      <alignment horizontal="left"/>
    </xf>
    <xf numFmtId="0" fontId="0" fillId="0" borderId="34" xfId="0" applyFill="1" applyBorder="1" applyAlignment="1">
      <alignment horizontal="left"/>
    </xf>
    <xf numFmtId="0" fontId="0" fillId="0" borderId="11" xfId="0" applyFill="1" applyBorder="1" applyAlignment="1">
      <alignment horizontal="left"/>
    </xf>
    <xf numFmtId="47" fontId="0" fillId="0" borderId="20" xfId="0" applyNumberFormat="1" applyFill="1" applyBorder="1" applyAlignment="1">
      <alignment horizontal="left"/>
    </xf>
    <xf numFmtId="47" fontId="0" fillId="0" borderId="11" xfId="0" applyNumberFormat="1" applyFill="1" applyBorder="1" applyAlignment="1">
      <alignment horizontal="left"/>
    </xf>
    <xf numFmtId="0" fontId="0" fillId="0" borderId="48" xfId="0" applyFill="1" applyBorder="1" applyAlignment="1">
      <alignment horizontal="left"/>
    </xf>
    <xf numFmtId="0" fontId="0" fillId="0" borderId="50" xfId="0" applyFill="1" applyBorder="1" applyAlignment="1">
      <alignment horizontal="center"/>
    </xf>
    <xf numFmtId="0" fontId="0" fillId="0" borderId="51" xfId="0" applyFill="1" applyBorder="1" applyAlignment="1">
      <alignment horizontal="left"/>
    </xf>
    <xf numFmtId="0" fontId="0" fillId="0" borderId="49" xfId="0" applyFill="1" applyBorder="1" applyAlignment="1">
      <alignment horizontal="center"/>
    </xf>
    <xf numFmtId="47" fontId="0" fillId="0" borderId="48" xfId="0" applyNumberFormat="1" applyFill="1" applyBorder="1" applyAlignment="1">
      <alignment horizontal="left"/>
    </xf>
    <xf numFmtId="47" fontId="0" fillId="0" borderId="9" xfId="0" applyNumberFormat="1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13" xfId="0" applyFont="1" applyFill="1" applyBorder="1"/>
    <xf numFmtId="0" fontId="0" fillId="0" borderId="11" xfId="0" applyFont="1" applyFill="1" applyBorder="1"/>
    <xf numFmtId="0" fontId="0" fillId="0" borderId="48" xfId="0" applyFont="1" applyFill="1" applyBorder="1"/>
    <xf numFmtId="0" fontId="0" fillId="2" borderId="54" xfId="0" applyFill="1" applyBorder="1"/>
    <xf numFmtId="0" fontId="0" fillId="0" borderId="55" xfId="0" applyFill="1" applyBorder="1"/>
    <xf numFmtId="0" fontId="0" fillId="0" borderId="63" xfId="0" applyFill="1" applyBorder="1"/>
    <xf numFmtId="0" fontId="0" fillId="0" borderId="56" xfId="0" applyFill="1" applyBorder="1"/>
    <xf numFmtId="0" fontId="0" fillId="0" borderId="57" xfId="0" applyFill="1" applyBorder="1"/>
    <xf numFmtId="0" fontId="0" fillId="0" borderId="64" xfId="0" applyFill="1" applyBorder="1"/>
    <xf numFmtId="0" fontId="0" fillId="0" borderId="20" xfId="0" applyFill="1" applyBorder="1" applyAlignment="1">
      <alignment horizontal="left"/>
    </xf>
    <xf numFmtId="0" fontId="0" fillId="0" borderId="22" xfId="0" applyFill="1" applyBorder="1"/>
    <xf numFmtId="0" fontId="0" fillId="0" borderId="13" xfId="0" applyFill="1" applyBorder="1" applyAlignment="1">
      <alignment horizontal="left"/>
    </xf>
    <xf numFmtId="0" fontId="0" fillId="0" borderId="24" xfId="0" applyFill="1" applyBorder="1" applyAlignment="1">
      <alignment horizontal="left"/>
    </xf>
    <xf numFmtId="0" fontId="0" fillId="0" borderId="22" xfId="0" applyFill="1" applyBorder="1" applyAlignment="1">
      <alignment horizontal="center"/>
    </xf>
    <xf numFmtId="0" fontId="0" fillId="0" borderId="54" xfId="0" applyFill="1" applyBorder="1"/>
    <xf numFmtId="0" fontId="0" fillId="5" borderId="1" xfId="0" applyFill="1" applyBorder="1"/>
    <xf numFmtId="0" fontId="0" fillId="5" borderId="5" xfId="0" applyFill="1" applyBorder="1" applyAlignment="1">
      <alignment horizontal="center"/>
    </xf>
    <xf numFmtId="0" fontId="0" fillId="0" borderId="6" xfId="0" applyBorder="1"/>
    <xf numFmtId="0" fontId="0" fillId="5" borderId="7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Border="1"/>
    <xf numFmtId="0" fontId="0" fillId="2" borderId="68" xfId="0" applyFill="1" applyBorder="1" applyAlignment="1">
      <alignment horizontal="center"/>
    </xf>
    <xf numFmtId="0" fontId="0" fillId="0" borderId="55" xfId="0" applyFont="1" applyFill="1" applyBorder="1" applyAlignment="1">
      <alignment horizontal="center"/>
    </xf>
    <xf numFmtId="0" fontId="0" fillId="0" borderId="63" xfId="0" applyFont="1" applyFill="1" applyBorder="1" applyAlignment="1">
      <alignment horizontal="center"/>
    </xf>
    <xf numFmtId="0" fontId="0" fillId="0" borderId="56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0" fillId="0" borderId="16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/>
    </xf>
    <xf numFmtId="0" fontId="0" fillId="0" borderId="66" xfId="0" applyFill="1" applyBorder="1" applyAlignment="1">
      <alignment horizontal="center"/>
    </xf>
    <xf numFmtId="0" fontId="0" fillId="0" borderId="67" xfId="0" applyFill="1" applyBorder="1" applyAlignment="1">
      <alignment horizontal="center"/>
    </xf>
    <xf numFmtId="0" fontId="0" fillId="0" borderId="58" xfId="0" applyFill="1" applyBorder="1" applyAlignment="1">
      <alignment horizontal="center"/>
    </xf>
    <xf numFmtId="47" fontId="0" fillId="0" borderId="34" xfId="0" applyNumberFormat="1" applyBorder="1" applyAlignment="1">
      <alignment horizontal="left"/>
    </xf>
    <xf numFmtId="0" fontId="2" fillId="0" borderId="9" xfId="0" applyFont="1" applyFill="1" applyBorder="1"/>
    <xf numFmtId="0" fontId="2" fillId="0" borderId="35" xfId="0" applyFont="1" applyFill="1" applyBorder="1"/>
    <xf numFmtId="0" fontId="1" fillId="0" borderId="0" xfId="0" applyFont="1" applyFill="1" applyBorder="1" applyAlignment="1">
      <alignment horizontal="center"/>
    </xf>
    <xf numFmtId="0" fontId="1" fillId="2" borderId="58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47" fontId="0" fillId="0" borderId="19" xfId="0" applyNumberFormat="1" applyBorder="1" applyAlignment="1">
      <alignment horizontal="left"/>
    </xf>
    <xf numFmtId="0" fontId="0" fillId="2" borderId="4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"/>
  <sheetViews>
    <sheetView workbookViewId="0" xr3:uid="{AEA406A1-0E4B-5B11-9CD5-51D6E497D94C}">
      <selection activeCell="G17" sqref="G17"/>
    </sheetView>
  </sheetViews>
  <sheetFormatPr defaultRowHeight="15" x14ac:dyDescent="0.2"/>
  <cols>
    <col min="1" max="1" width="19.50390625" customWidth="1"/>
    <col min="2" max="2" width="15.46875" style="4" customWidth="1"/>
    <col min="3" max="3" width="7.6640625" customWidth="1"/>
    <col min="4" max="4" width="7.93359375" style="4" customWidth="1"/>
    <col min="5" max="5" width="7.12890625" customWidth="1"/>
    <col min="6" max="6" width="10.22265625" style="4" customWidth="1"/>
    <col min="8" max="9" width="9.14453125" style="4"/>
    <col min="10" max="10" width="9.14453125" style="180"/>
    <col min="11" max="11" width="9.14453125" style="4"/>
  </cols>
  <sheetData>
    <row r="1" spans="1:15" ht="15.75" thickBot="1" x14ac:dyDescent="0.25">
      <c r="A1" s="26" t="s">
        <v>30</v>
      </c>
      <c r="M1" s="27"/>
    </row>
    <row r="2" spans="1:15" ht="15.75" thickBot="1" x14ac:dyDescent="0.25">
      <c r="A2" s="27"/>
      <c r="B2" s="28"/>
      <c r="C2" s="14" t="s">
        <v>105</v>
      </c>
      <c r="D2" s="15"/>
      <c r="E2" s="14" t="s">
        <v>107</v>
      </c>
      <c r="F2" s="15"/>
      <c r="G2" s="204" t="s">
        <v>109</v>
      </c>
      <c r="H2" s="203"/>
      <c r="I2" s="24" t="s">
        <v>199</v>
      </c>
      <c r="J2" s="129"/>
      <c r="K2" s="267" t="s">
        <v>147</v>
      </c>
      <c r="L2" s="268"/>
      <c r="M2" s="269"/>
    </row>
    <row r="3" spans="1:15" ht="15.75" thickBot="1" x14ac:dyDescent="0.25">
      <c r="A3" s="237" t="s">
        <v>0</v>
      </c>
      <c r="B3" s="80" t="s">
        <v>1</v>
      </c>
      <c r="C3" s="42" t="s">
        <v>2</v>
      </c>
      <c r="D3" s="45" t="s">
        <v>3</v>
      </c>
      <c r="E3" s="42" t="s">
        <v>108</v>
      </c>
      <c r="F3" s="45" t="s">
        <v>10</v>
      </c>
      <c r="G3" s="42" t="s">
        <v>108</v>
      </c>
      <c r="H3" s="45" t="s">
        <v>10</v>
      </c>
      <c r="I3" s="48" t="s">
        <v>147</v>
      </c>
      <c r="J3" s="328" t="s">
        <v>144</v>
      </c>
      <c r="K3" s="285" t="s">
        <v>162</v>
      </c>
      <c r="L3" s="286" t="s">
        <v>169</v>
      </c>
      <c r="M3" s="276"/>
    </row>
    <row r="4" spans="1:15" x14ac:dyDescent="0.2">
      <c r="A4" s="181" t="s">
        <v>106</v>
      </c>
      <c r="B4" s="241" t="s">
        <v>226</v>
      </c>
      <c r="C4" s="229" t="s">
        <v>42</v>
      </c>
      <c r="D4" s="226">
        <v>13</v>
      </c>
      <c r="E4" s="242">
        <v>0</v>
      </c>
      <c r="F4" s="241">
        <v>0</v>
      </c>
      <c r="G4" s="229">
        <v>0</v>
      </c>
      <c r="H4" s="226">
        <v>0</v>
      </c>
      <c r="I4" s="225">
        <f t="shared" ref="I4:I10" si="0">SUM(D4+F4+H4)</f>
        <v>13</v>
      </c>
      <c r="J4" s="280" t="s">
        <v>197</v>
      </c>
      <c r="K4" s="233">
        <f>SUM(I4:I5)</f>
        <v>46</v>
      </c>
      <c r="L4" s="27" t="s">
        <v>226</v>
      </c>
      <c r="M4" s="272"/>
    </row>
    <row r="5" spans="1:15" x14ac:dyDescent="0.2">
      <c r="A5" s="177" t="s">
        <v>4</v>
      </c>
      <c r="B5" s="199" t="s">
        <v>226</v>
      </c>
      <c r="C5" s="239" t="s">
        <v>39</v>
      </c>
      <c r="D5" s="227">
        <v>11</v>
      </c>
      <c r="E5" s="238">
        <v>6.393518518518518E-3</v>
      </c>
      <c r="F5" s="199">
        <v>9</v>
      </c>
      <c r="G5" s="240">
        <v>6.5937499999999989E-3</v>
      </c>
      <c r="H5" s="227">
        <v>13</v>
      </c>
      <c r="I5" s="208">
        <f t="shared" si="0"/>
        <v>33</v>
      </c>
      <c r="J5" s="281" t="s">
        <v>193</v>
      </c>
      <c r="K5" s="233"/>
      <c r="L5" s="27"/>
      <c r="M5" s="272"/>
    </row>
    <row r="6" spans="1:15" x14ac:dyDescent="0.2">
      <c r="A6" s="177" t="s">
        <v>43</v>
      </c>
      <c r="B6" s="199" t="s">
        <v>5</v>
      </c>
      <c r="C6" s="239" t="s">
        <v>40</v>
      </c>
      <c r="D6" s="227">
        <v>15</v>
      </c>
      <c r="E6" s="238">
        <v>5.6759259259259254E-3</v>
      </c>
      <c r="F6" s="199">
        <v>15</v>
      </c>
      <c r="G6" s="239">
        <v>0</v>
      </c>
      <c r="H6" s="227">
        <v>0</v>
      </c>
      <c r="I6" s="208">
        <f t="shared" si="0"/>
        <v>30</v>
      </c>
      <c r="J6" s="281" t="s">
        <v>194</v>
      </c>
      <c r="K6" s="233">
        <f>SUM(I6)</f>
        <v>30</v>
      </c>
      <c r="L6" s="27" t="s">
        <v>5</v>
      </c>
      <c r="M6" s="272"/>
    </row>
    <row r="7" spans="1:15" x14ac:dyDescent="0.2">
      <c r="A7" s="177" t="s">
        <v>110</v>
      </c>
      <c r="B7" s="199" t="s">
        <v>227</v>
      </c>
      <c r="C7" s="239">
        <v>0</v>
      </c>
      <c r="D7" s="227">
        <v>0</v>
      </c>
      <c r="E7" s="238">
        <v>6.091435185185185E-3</v>
      </c>
      <c r="F7" s="199">
        <v>13</v>
      </c>
      <c r="G7" s="240">
        <v>5.9652777777777777E-3</v>
      </c>
      <c r="H7" s="227">
        <v>15</v>
      </c>
      <c r="I7" s="208">
        <f t="shared" si="0"/>
        <v>28</v>
      </c>
      <c r="J7" s="281" t="s">
        <v>196</v>
      </c>
      <c r="K7" s="233">
        <f>SUM(I7:I8)</f>
        <v>39</v>
      </c>
      <c r="L7" s="27" t="s">
        <v>227</v>
      </c>
      <c r="M7" s="272"/>
      <c r="N7" s="187" t="s">
        <v>190</v>
      </c>
      <c r="O7" t="s">
        <v>225</v>
      </c>
    </row>
    <row r="8" spans="1:15" x14ac:dyDescent="0.2">
      <c r="A8" s="177" t="s">
        <v>146</v>
      </c>
      <c r="B8" s="199" t="s">
        <v>227</v>
      </c>
      <c r="C8" s="239">
        <v>0</v>
      </c>
      <c r="D8" s="227">
        <v>0</v>
      </c>
      <c r="E8" s="238">
        <v>6.3576388888888884E-3</v>
      </c>
      <c r="F8" s="199">
        <v>11</v>
      </c>
      <c r="G8" s="239">
        <v>0</v>
      </c>
      <c r="H8" s="227">
        <v>0</v>
      </c>
      <c r="I8" s="208">
        <f t="shared" si="0"/>
        <v>11</v>
      </c>
      <c r="J8" s="282" t="s">
        <v>201</v>
      </c>
      <c r="K8" s="233"/>
      <c r="L8" s="27"/>
      <c r="M8" s="272"/>
    </row>
    <row r="9" spans="1:15" x14ac:dyDescent="0.2">
      <c r="A9" s="177" t="s">
        <v>6</v>
      </c>
      <c r="B9" s="199" t="s">
        <v>7</v>
      </c>
      <c r="C9" s="239" t="s">
        <v>41</v>
      </c>
      <c r="D9" s="227">
        <v>9</v>
      </c>
      <c r="E9" s="238">
        <v>6.7916666666666655E-3</v>
      </c>
      <c r="F9" s="199">
        <v>8</v>
      </c>
      <c r="G9" s="240">
        <v>6.7407407407407407E-3</v>
      </c>
      <c r="H9" s="227">
        <v>11</v>
      </c>
      <c r="I9" s="208">
        <f t="shared" si="0"/>
        <v>28</v>
      </c>
      <c r="J9" s="282" t="s">
        <v>195</v>
      </c>
      <c r="K9" s="233">
        <f>SUM(I9:I10)</f>
        <v>28</v>
      </c>
      <c r="L9" s="27" t="s">
        <v>7</v>
      </c>
      <c r="M9" s="272"/>
    </row>
    <row r="10" spans="1:15" ht="15.75" thickBot="1" x14ac:dyDescent="0.25">
      <c r="A10" s="178" t="s">
        <v>148</v>
      </c>
      <c r="B10" s="200" t="s">
        <v>7</v>
      </c>
      <c r="C10" s="231">
        <v>0</v>
      </c>
      <c r="D10" s="228">
        <v>0</v>
      </c>
      <c r="E10" s="243">
        <v>0</v>
      </c>
      <c r="F10" s="200">
        <v>0</v>
      </c>
      <c r="G10" s="231">
        <v>0</v>
      </c>
      <c r="H10" s="228">
        <v>0</v>
      </c>
      <c r="I10" s="209">
        <f t="shared" si="0"/>
        <v>0</v>
      </c>
      <c r="J10" s="283" t="s">
        <v>202</v>
      </c>
      <c r="K10" s="233"/>
      <c r="L10" s="27"/>
      <c r="M10" s="272"/>
    </row>
    <row r="11" spans="1:15" ht="15.75" thickBot="1" x14ac:dyDescent="0.25">
      <c r="B11" s="180"/>
      <c r="C11" s="236"/>
      <c r="D11" s="180"/>
      <c r="E11" s="236"/>
      <c r="F11" s="180"/>
      <c r="G11" s="236"/>
      <c r="H11" s="180"/>
      <c r="I11" s="180"/>
      <c r="K11" s="284">
        <v>0</v>
      </c>
      <c r="L11" s="275" t="s">
        <v>14</v>
      </c>
      <c r="M11" s="276"/>
    </row>
    <row r="12" spans="1:15" x14ac:dyDescent="0.2">
      <c r="A12" s="128"/>
      <c r="B12" s="129"/>
    </row>
    <row r="14" spans="1:15" x14ac:dyDescent="0.2">
      <c r="F14" s="197"/>
    </row>
    <row r="15" spans="1:15" x14ac:dyDescent="0.2">
      <c r="F15" s="28"/>
    </row>
    <row r="16" spans="1:15" x14ac:dyDescent="0.2">
      <c r="F16" s="28"/>
    </row>
    <row r="17" spans="5:6" x14ac:dyDescent="0.2">
      <c r="F17" s="28"/>
    </row>
    <row r="18" spans="5:6" x14ac:dyDescent="0.2">
      <c r="F18" s="28"/>
    </row>
    <row r="22" spans="5:6" x14ac:dyDescent="0.2">
      <c r="E22" t="s">
        <v>38</v>
      </c>
    </row>
  </sheetData>
  <sortState ref="A16:E18">
    <sortCondition ref="E16:E18"/>
  </sortState>
  <printOptions gridLines="1"/>
  <pageMargins left="0.7" right="0.7" top="0.78740157499999996" bottom="0.78740157499999996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0"/>
  <sheetViews>
    <sheetView tabSelected="1" workbookViewId="0" xr3:uid="{958C4451-9541-5A59-BF78-D2F731DF1C81}">
      <selection activeCell="F20" sqref="F20"/>
    </sheetView>
  </sheetViews>
  <sheetFormatPr defaultRowHeight="15" x14ac:dyDescent="0.2"/>
  <cols>
    <col min="1" max="1" width="17.62109375" customWidth="1"/>
    <col min="2" max="2" width="18.0234375" customWidth="1"/>
    <col min="3" max="3" width="9.14453125" style="37" customWidth="1"/>
    <col min="4" max="4" width="6.9921875" style="4" customWidth="1"/>
    <col min="6" max="6" width="10.625" style="4" customWidth="1"/>
    <col min="7" max="9" width="9.14453125" style="4"/>
    <col min="10" max="10" width="9.14453125" style="180"/>
    <col min="11" max="11" width="9.14453125" style="4"/>
    <col min="13" max="13" width="5.37890625" customWidth="1"/>
  </cols>
  <sheetData>
    <row r="1" spans="1:13" ht="15.75" thickBot="1" x14ac:dyDescent="0.25">
      <c r="A1" s="26" t="s">
        <v>29</v>
      </c>
    </row>
    <row r="2" spans="1:13" ht="15.75" thickBot="1" x14ac:dyDescent="0.25">
      <c r="C2" s="53"/>
      <c r="D2" s="40" t="s">
        <v>105</v>
      </c>
      <c r="E2" s="39" t="s">
        <v>107</v>
      </c>
      <c r="F2" s="41"/>
      <c r="G2" s="179" t="s">
        <v>191</v>
      </c>
      <c r="H2" s="23" t="s">
        <v>192</v>
      </c>
      <c r="I2" s="24" t="s">
        <v>204</v>
      </c>
      <c r="J2" s="129"/>
      <c r="K2" s="267" t="s">
        <v>147</v>
      </c>
      <c r="L2" s="268"/>
      <c r="M2" s="269"/>
    </row>
    <row r="3" spans="1:13" ht="15.75" thickBot="1" x14ac:dyDescent="0.25">
      <c r="A3" s="42" t="s">
        <v>0</v>
      </c>
      <c r="B3" s="43" t="s">
        <v>1</v>
      </c>
      <c r="C3" s="44" t="s">
        <v>2</v>
      </c>
      <c r="D3" s="45" t="s">
        <v>3</v>
      </c>
      <c r="E3" s="46" t="s">
        <v>108</v>
      </c>
      <c r="F3" s="47" t="s">
        <v>10</v>
      </c>
      <c r="G3" s="188" t="s">
        <v>111</v>
      </c>
      <c r="H3" s="148" t="s">
        <v>10</v>
      </c>
      <c r="I3" s="48" t="s">
        <v>147</v>
      </c>
      <c r="J3" s="328" t="s">
        <v>144</v>
      </c>
      <c r="K3" s="270" t="s">
        <v>162</v>
      </c>
      <c r="L3" s="271" t="s">
        <v>171</v>
      </c>
      <c r="M3" s="272"/>
    </row>
    <row r="4" spans="1:13" ht="15.75" thickBot="1" x14ac:dyDescent="0.25">
      <c r="A4" s="246" t="s">
        <v>15</v>
      </c>
      <c r="B4" s="210" t="s">
        <v>226</v>
      </c>
      <c r="C4" s="247" t="s">
        <v>55</v>
      </c>
      <c r="D4" s="248">
        <v>5</v>
      </c>
      <c r="E4" s="249">
        <v>0</v>
      </c>
      <c r="F4" s="250">
        <v>0</v>
      </c>
      <c r="G4" s="251">
        <v>5.0266203703703705E-3</v>
      </c>
      <c r="H4" s="248">
        <v>7</v>
      </c>
      <c r="I4" s="332">
        <f t="shared" ref="I4:I16" si="0">SUM(D4+F4+H4)</f>
        <v>12</v>
      </c>
      <c r="J4" s="329" t="s">
        <v>200</v>
      </c>
      <c r="K4" s="277">
        <f>SUM(I4:I6)</f>
        <v>32</v>
      </c>
      <c r="L4" s="278" t="s">
        <v>226</v>
      </c>
      <c r="M4" s="279"/>
    </row>
    <row r="5" spans="1:13" x14ac:dyDescent="0.2">
      <c r="A5" s="244" t="s">
        <v>156</v>
      </c>
      <c r="B5" s="215" t="s">
        <v>226</v>
      </c>
      <c r="C5" s="252">
        <v>0</v>
      </c>
      <c r="D5" s="253">
        <v>0</v>
      </c>
      <c r="E5" s="254">
        <v>0</v>
      </c>
      <c r="F5" s="255">
        <v>0</v>
      </c>
      <c r="G5" s="256">
        <v>4.8935185185185184E-3</v>
      </c>
      <c r="H5" s="253">
        <v>13</v>
      </c>
      <c r="I5" s="333">
        <f t="shared" si="0"/>
        <v>13</v>
      </c>
      <c r="J5" s="330" t="s">
        <v>198</v>
      </c>
      <c r="K5" s="273"/>
      <c r="L5" s="27"/>
      <c r="M5" s="272"/>
    </row>
    <row r="6" spans="1:13" ht="15.75" thickBot="1" x14ac:dyDescent="0.25">
      <c r="A6" s="244" t="s">
        <v>116</v>
      </c>
      <c r="B6" s="257" t="s">
        <v>226</v>
      </c>
      <c r="C6" s="252">
        <v>0</v>
      </c>
      <c r="D6" s="253">
        <v>0</v>
      </c>
      <c r="E6" s="258">
        <v>5.1643518518518514E-3</v>
      </c>
      <c r="F6" s="255">
        <v>7</v>
      </c>
      <c r="G6" s="259">
        <v>0</v>
      </c>
      <c r="H6" s="253">
        <v>0</v>
      </c>
      <c r="I6" s="333">
        <f t="shared" si="0"/>
        <v>7</v>
      </c>
      <c r="J6" s="330" t="s">
        <v>208</v>
      </c>
      <c r="K6" s="273"/>
      <c r="L6" s="27"/>
      <c r="M6" s="272"/>
    </row>
    <row r="7" spans="1:13" ht="15.75" thickBot="1" x14ac:dyDescent="0.25">
      <c r="A7" s="244" t="s">
        <v>25</v>
      </c>
      <c r="B7" s="215" t="s">
        <v>5</v>
      </c>
      <c r="C7" s="252" t="s">
        <v>49</v>
      </c>
      <c r="D7" s="253">
        <v>13</v>
      </c>
      <c r="E7" s="258">
        <v>4.9421296296296288E-3</v>
      </c>
      <c r="F7" s="255">
        <v>13</v>
      </c>
      <c r="G7" s="256">
        <v>4.9861111111111104E-3</v>
      </c>
      <c r="H7" s="253">
        <v>8</v>
      </c>
      <c r="I7" s="333">
        <f t="shared" si="0"/>
        <v>34</v>
      </c>
      <c r="J7" s="330" t="s">
        <v>194</v>
      </c>
      <c r="K7" s="277">
        <f>SUM(I7)</f>
        <v>34</v>
      </c>
      <c r="L7" s="278" t="s">
        <v>5</v>
      </c>
      <c r="M7" s="279"/>
    </row>
    <row r="8" spans="1:13" ht="15.75" thickBot="1" x14ac:dyDescent="0.25">
      <c r="A8" s="244" t="s">
        <v>45</v>
      </c>
      <c r="B8" s="215" t="s">
        <v>227</v>
      </c>
      <c r="C8" s="252" t="s">
        <v>51</v>
      </c>
      <c r="D8" s="253">
        <v>9</v>
      </c>
      <c r="E8" s="254">
        <v>0</v>
      </c>
      <c r="F8" s="255">
        <v>0</v>
      </c>
      <c r="G8" s="259">
        <v>0</v>
      </c>
      <c r="H8" s="253">
        <v>0</v>
      </c>
      <c r="I8" s="333">
        <f t="shared" si="0"/>
        <v>9</v>
      </c>
      <c r="J8" s="330" t="s">
        <v>207</v>
      </c>
      <c r="K8" s="277">
        <f>SUM(I8:I10)</f>
        <v>40</v>
      </c>
      <c r="L8" s="278" t="s">
        <v>227</v>
      </c>
      <c r="M8" s="279"/>
    </row>
    <row r="9" spans="1:13" x14ac:dyDescent="0.2">
      <c r="A9" s="244" t="s">
        <v>47</v>
      </c>
      <c r="B9" s="257" t="s">
        <v>227</v>
      </c>
      <c r="C9" s="252" t="s">
        <v>54</v>
      </c>
      <c r="D9" s="253">
        <v>6</v>
      </c>
      <c r="E9" s="258">
        <v>5.1898148148148146E-3</v>
      </c>
      <c r="F9" s="255">
        <v>6</v>
      </c>
      <c r="G9" s="256">
        <v>5.2743055555555555E-3</v>
      </c>
      <c r="H9" s="253">
        <v>5</v>
      </c>
      <c r="I9" s="333">
        <f t="shared" si="0"/>
        <v>17</v>
      </c>
      <c r="J9" s="330" t="s">
        <v>205</v>
      </c>
      <c r="K9" s="273"/>
      <c r="L9" s="27"/>
      <c r="M9" s="272"/>
    </row>
    <row r="10" spans="1:13" ht="15.75" thickBot="1" x14ac:dyDescent="0.25">
      <c r="A10" s="244" t="s">
        <v>115</v>
      </c>
      <c r="B10" s="257" t="s">
        <v>227</v>
      </c>
      <c r="C10" s="252">
        <v>0</v>
      </c>
      <c r="D10" s="253">
        <v>0</v>
      </c>
      <c r="E10" s="258">
        <v>5.0752314814814818E-3</v>
      </c>
      <c r="F10" s="255">
        <v>8</v>
      </c>
      <c r="G10" s="256">
        <v>5.114583333333333E-3</v>
      </c>
      <c r="H10" s="253">
        <v>6</v>
      </c>
      <c r="I10" s="333">
        <f t="shared" si="0"/>
        <v>14</v>
      </c>
      <c r="J10" s="330" t="s">
        <v>203</v>
      </c>
      <c r="K10" s="273"/>
      <c r="L10" s="27"/>
      <c r="M10" s="272"/>
    </row>
    <row r="11" spans="1:13" ht="15.75" thickBot="1" x14ac:dyDescent="0.25">
      <c r="A11" s="244" t="s">
        <v>9</v>
      </c>
      <c r="B11" s="257" t="s">
        <v>7</v>
      </c>
      <c r="C11" s="252" t="s">
        <v>48</v>
      </c>
      <c r="D11" s="253">
        <v>15</v>
      </c>
      <c r="E11" s="258">
        <v>4.9502314814814817E-3</v>
      </c>
      <c r="F11" s="255">
        <v>11</v>
      </c>
      <c r="G11" s="256">
        <v>4.9293981481481489E-3</v>
      </c>
      <c r="H11" s="253">
        <v>11</v>
      </c>
      <c r="I11" s="333">
        <f t="shared" si="0"/>
        <v>37</v>
      </c>
      <c r="J11" s="330" t="s">
        <v>193</v>
      </c>
      <c r="K11" s="277">
        <f>SUM(I11:I14)</f>
        <v>91</v>
      </c>
      <c r="L11" s="278" t="s">
        <v>7</v>
      </c>
      <c r="M11" s="279"/>
    </row>
    <row r="12" spans="1:13" x14ac:dyDescent="0.2">
      <c r="A12" s="244" t="s">
        <v>8</v>
      </c>
      <c r="B12" s="257" t="s">
        <v>7</v>
      </c>
      <c r="C12" s="252" t="s">
        <v>52</v>
      </c>
      <c r="D12" s="253">
        <v>8</v>
      </c>
      <c r="E12" s="258">
        <v>5.3125000000000004E-3</v>
      </c>
      <c r="F12" s="255">
        <v>5</v>
      </c>
      <c r="G12" s="256">
        <v>5.3125000000000004E-3</v>
      </c>
      <c r="H12" s="253">
        <v>4</v>
      </c>
      <c r="I12" s="333">
        <f t="shared" si="0"/>
        <v>17</v>
      </c>
      <c r="J12" s="330" t="s">
        <v>205</v>
      </c>
      <c r="K12" s="273"/>
      <c r="L12" s="27"/>
      <c r="M12" s="272"/>
    </row>
    <row r="13" spans="1:13" x14ac:dyDescent="0.2">
      <c r="A13" s="244" t="s">
        <v>46</v>
      </c>
      <c r="B13" s="257" t="s">
        <v>7</v>
      </c>
      <c r="C13" s="252" t="s">
        <v>53</v>
      </c>
      <c r="D13" s="253">
        <v>7</v>
      </c>
      <c r="E13" s="254">
        <v>0</v>
      </c>
      <c r="F13" s="255">
        <v>0</v>
      </c>
      <c r="G13" s="259">
        <v>0</v>
      </c>
      <c r="H13" s="253">
        <v>0</v>
      </c>
      <c r="I13" s="333">
        <f t="shared" si="0"/>
        <v>7</v>
      </c>
      <c r="J13" s="330" t="s">
        <v>209</v>
      </c>
      <c r="K13" s="273"/>
      <c r="L13" s="27"/>
      <c r="M13" s="272"/>
    </row>
    <row r="14" spans="1:13" ht="15.75" thickBot="1" x14ac:dyDescent="0.25">
      <c r="A14" s="244" t="s">
        <v>113</v>
      </c>
      <c r="B14" s="257" t="s">
        <v>7</v>
      </c>
      <c r="C14" s="252">
        <v>0</v>
      </c>
      <c r="D14" s="253">
        <v>0</v>
      </c>
      <c r="E14" s="258">
        <v>4.8472222222222224E-3</v>
      </c>
      <c r="F14" s="255">
        <v>15</v>
      </c>
      <c r="G14" s="256">
        <v>4.8368055555555551E-3</v>
      </c>
      <c r="H14" s="253">
        <v>15</v>
      </c>
      <c r="I14" s="333">
        <f t="shared" si="0"/>
        <v>30</v>
      </c>
      <c r="J14" s="330" t="s">
        <v>196</v>
      </c>
      <c r="K14" s="273"/>
      <c r="L14" s="27"/>
      <c r="M14" s="272"/>
    </row>
    <row r="15" spans="1:13" ht="15.75" thickBot="1" x14ac:dyDescent="0.25">
      <c r="A15" s="244" t="s">
        <v>44</v>
      </c>
      <c r="B15" s="257" t="s">
        <v>14</v>
      </c>
      <c r="C15" s="252" t="s">
        <v>50</v>
      </c>
      <c r="D15" s="253">
        <v>11</v>
      </c>
      <c r="E15" s="254">
        <v>0</v>
      </c>
      <c r="F15" s="255">
        <v>0</v>
      </c>
      <c r="G15" s="259">
        <v>0</v>
      </c>
      <c r="H15" s="253">
        <v>0</v>
      </c>
      <c r="I15" s="333">
        <f t="shared" si="0"/>
        <v>11</v>
      </c>
      <c r="J15" s="330" t="s">
        <v>206</v>
      </c>
      <c r="K15" s="277">
        <f>SUM(I15:I16)</f>
        <v>29</v>
      </c>
      <c r="L15" s="278" t="s">
        <v>14</v>
      </c>
      <c r="M15" s="279"/>
    </row>
    <row r="16" spans="1:13" ht="15.75" thickBot="1" x14ac:dyDescent="0.25">
      <c r="A16" s="260" t="s">
        <v>114</v>
      </c>
      <c r="B16" s="261" t="s">
        <v>14</v>
      </c>
      <c r="C16" s="262">
        <v>0</v>
      </c>
      <c r="D16" s="263">
        <v>0</v>
      </c>
      <c r="E16" s="264">
        <v>4.9745370370370369E-3</v>
      </c>
      <c r="F16" s="265">
        <v>9</v>
      </c>
      <c r="G16" s="266">
        <v>4.9398148148148144E-3</v>
      </c>
      <c r="H16" s="263">
        <v>9</v>
      </c>
      <c r="I16" s="334">
        <f t="shared" si="0"/>
        <v>18</v>
      </c>
      <c r="J16" s="331" t="s">
        <v>195</v>
      </c>
      <c r="K16" s="274"/>
      <c r="L16" s="275"/>
      <c r="M16" s="276"/>
    </row>
    <row r="20" spans="5:5" x14ac:dyDescent="0.2">
      <c r="E20" t="s">
        <v>37</v>
      </c>
    </row>
  </sheetData>
  <autoFilter ref="A3:E16" xr:uid="{00000000-0009-0000-0000-000001000000}">
    <sortState ref="A4:F11">
      <sortCondition ref="E3:E11"/>
    </sortState>
  </autoFilter>
  <sortState ref="A4:I15">
    <sortCondition ref="B4:B15"/>
  </sortState>
  <printOptions gridLines="1"/>
  <pageMargins left="0.7" right="0.7" top="0.78740157499999996" bottom="0.7874015749999999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2"/>
  <sheetViews>
    <sheetView workbookViewId="0" xr3:uid="{842E5F09-E766-5B8D-85AF-A39847EA96FD}">
      <selection activeCell="O8" sqref="O8"/>
    </sheetView>
  </sheetViews>
  <sheetFormatPr defaultRowHeight="15" x14ac:dyDescent="0.2"/>
  <cols>
    <col min="1" max="1" width="19.37109375" customWidth="1"/>
    <col min="2" max="2" width="18.5625" customWidth="1"/>
    <col min="3" max="3" width="9.14453125" style="33"/>
    <col min="4" max="4" width="6.05078125" style="4" customWidth="1"/>
    <col min="5" max="5" width="9.14453125" style="33"/>
    <col min="6" max="6" width="9.14453125" style="4"/>
    <col min="7" max="7" width="9.14453125" style="33"/>
    <col min="8" max="8" width="9.14453125" style="4"/>
    <col min="10" max="11" width="9.14453125" style="4"/>
    <col min="13" max="13" width="5.37890625" customWidth="1"/>
  </cols>
  <sheetData>
    <row r="1" spans="1:13" ht="15.75" thickBot="1" x14ac:dyDescent="0.25">
      <c r="A1" s="26" t="s">
        <v>28</v>
      </c>
    </row>
    <row r="2" spans="1:13" ht="15.75" thickBot="1" x14ac:dyDescent="0.25">
      <c r="C2" s="34" t="s">
        <v>105</v>
      </c>
      <c r="D2" s="15"/>
      <c r="E2" s="60" t="s">
        <v>107</v>
      </c>
      <c r="F2" s="41"/>
      <c r="G2" s="34" t="s">
        <v>109</v>
      </c>
      <c r="H2" s="15"/>
      <c r="K2" s="323" t="s">
        <v>147</v>
      </c>
      <c r="L2" s="198"/>
      <c r="M2" s="324"/>
    </row>
    <row r="3" spans="1:13" ht="15.75" thickBot="1" x14ac:dyDescent="0.25">
      <c r="A3" s="14" t="s">
        <v>0</v>
      </c>
      <c r="B3" s="59" t="s">
        <v>1</v>
      </c>
      <c r="C3" s="64" t="s">
        <v>2</v>
      </c>
      <c r="D3" s="65" t="s">
        <v>10</v>
      </c>
      <c r="E3" s="58" t="s">
        <v>108</v>
      </c>
      <c r="F3" s="57" t="s">
        <v>10</v>
      </c>
      <c r="G3" s="64" t="s">
        <v>108</v>
      </c>
      <c r="H3" s="65" t="s">
        <v>10</v>
      </c>
      <c r="I3" s="310" t="s">
        <v>147</v>
      </c>
      <c r="J3" s="205" t="s">
        <v>144</v>
      </c>
      <c r="K3" s="325" t="s">
        <v>162</v>
      </c>
      <c r="L3" s="322" t="s">
        <v>210</v>
      </c>
      <c r="M3" s="220"/>
    </row>
    <row r="4" spans="1:13" x14ac:dyDescent="0.2">
      <c r="A4" s="246" t="s">
        <v>117</v>
      </c>
      <c r="B4" s="288" t="s">
        <v>226</v>
      </c>
      <c r="C4" s="289">
        <v>0</v>
      </c>
      <c r="D4" s="226">
        <v>0</v>
      </c>
      <c r="E4" s="290">
        <v>6.2696759259259259E-3</v>
      </c>
      <c r="F4" s="241">
        <v>2</v>
      </c>
      <c r="G4" s="291">
        <v>6.0868055555555562E-3</v>
      </c>
      <c r="H4" s="226">
        <v>6</v>
      </c>
      <c r="I4" s="311">
        <f t="shared" ref="I4:I21" si="0">SUM(D4+F4+H4)</f>
        <v>8</v>
      </c>
      <c r="J4" s="235" t="s">
        <v>211</v>
      </c>
      <c r="K4" s="245">
        <f>SUM(I4:I6)</f>
        <v>26</v>
      </c>
      <c r="L4" s="5" t="s">
        <v>226</v>
      </c>
      <c r="M4" s="220"/>
    </row>
    <row r="5" spans="1:13" x14ac:dyDescent="0.2">
      <c r="A5" s="244" t="s">
        <v>120</v>
      </c>
      <c r="B5" s="211" t="s">
        <v>226</v>
      </c>
      <c r="C5" s="292">
        <v>0</v>
      </c>
      <c r="D5" s="227">
        <v>0</v>
      </c>
      <c r="E5" s="293">
        <v>5.579861111111111E-3</v>
      </c>
      <c r="F5" s="199">
        <v>9</v>
      </c>
      <c r="G5" s="294">
        <v>5.5069444444444436E-3</v>
      </c>
      <c r="H5" s="227">
        <v>9</v>
      </c>
      <c r="I5" s="312">
        <f t="shared" si="0"/>
        <v>18</v>
      </c>
      <c r="J5" s="335" t="s">
        <v>197</v>
      </c>
      <c r="K5" s="245"/>
      <c r="L5" s="5"/>
      <c r="M5" s="220"/>
    </row>
    <row r="6" spans="1:13" ht="15.75" thickBot="1" x14ac:dyDescent="0.25">
      <c r="A6" s="309" t="s">
        <v>153</v>
      </c>
      <c r="B6" s="217" t="s">
        <v>226</v>
      </c>
      <c r="C6" s="300">
        <v>0</v>
      </c>
      <c r="D6" s="301">
        <v>0</v>
      </c>
      <c r="E6" s="302">
        <v>0</v>
      </c>
      <c r="F6" s="303">
        <v>0</v>
      </c>
      <c r="G6" s="300">
        <v>0</v>
      </c>
      <c r="H6" s="301">
        <v>0</v>
      </c>
      <c r="I6" s="315">
        <f t="shared" si="0"/>
        <v>0</v>
      </c>
      <c r="J6" s="336" t="s">
        <v>202</v>
      </c>
      <c r="K6" s="245"/>
      <c r="L6" s="5"/>
      <c r="M6" s="220"/>
    </row>
    <row r="7" spans="1:13" x14ac:dyDescent="0.2">
      <c r="A7" s="246" t="s">
        <v>11</v>
      </c>
      <c r="B7" s="288" t="s">
        <v>5</v>
      </c>
      <c r="C7" s="289" t="s">
        <v>56</v>
      </c>
      <c r="D7" s="226">
        <v>6</v>
      </c>
      <c r="E7" s="290">
        <v>6.1319444444444442E-3</v>
      </c>
      <c r="F7" s="241">
        <v>3</v>
      </c>
      <c r="G7" s="291">
        <v>6.2465277777777771E-3</v>
      </c>
      <c r="H7" s="226">
        <v>5</v>
      </c>
      <c r="I7" s="311">
        <f t="shared" si="0"/>
        <v>14</v>
      </c>
      <c r="J7" s="230" t="s">
        <v>198</v>
      </c>
      <c r="K7" s="245">
        <f>SUM(I7:I10)</f>
        <v>64</v>
      </c>
      <c r="L7" s="5" t="s">
        <v>5</v>
      </c>
      <c r="M7" s="220"/>
    </row>
    <row r="8" spans="1:13" x14ac:dyDescent="0.2">
      <c r="A8" s="244" t="s">
        <v>118</v>
      </c>
      <c r="B8" s="211" t="s">
        <v>5</v>
      </c>
      <c r="C8" s="292">
        <v>0</v>
      </c>
      <c r="D8" s="227">
        <v>0</v>
      </c>
      <c r="E8" s="293">
        <v>5.2152777777777779E-3</v>
      </c>
      <c r="F8" s="199">
        <v>15</v>
      </c>
      <c r="G8" s="292">
        <v>0</v>
      </c>
      <c r="H8" s="227">
        <v>0</v>
      </c>
      <c r="I8" s="312">
        <f t="shared" si="0"/>
        <v>15</v>
      </c>
      <c r="J8" s="335" t="s">
        <v>203</v>
      </c>
      <c r="K8" s="245"/>
      <c r="L8" s="5"/>
      <c r="M8" s="220"/>
    </row>
    <row r="9" spans="1:13" x14ac:dyDescent="0.2">
      <c r="A9" s="244" t="s">
        <v>119</v>
      </c>
      <c r="B9" s="211" t="s">
        <v>5</v>
      </c>
      <c r="C9" s="292">
        <v>0</v>
      </c>
      <c r="D9" s="227">
        <v>0</v>
      </c>
      <c r="E9" s="293">
        <v>5.347222222222222E-3</v>
      </c>
      <c r="F9" s="199">
        <v>11</v>
      </c>
      <c r="G9" s="294">
        <v>5.208333333333333E-3</v>
      </c>
      <c r="H9" s="227">
        <v>13</v>
      </c>
      <c r="I9" s="312">
        <f t="shared" si="0"/>
        <v>24</v>
      </c>
      <c r="J9" s="335" t="s">
        <v>194</v>
      </c>
      <c r="K9" s="245"/>
      <c r="L9" s="5"/>
      <c r="M9" s="220"/>
    </row>
    <row r="10" spans="1:13" ht="15.75" thickBot="1" x14ac:dyDescent="0.25">
      <c r="A10" s="260" t="s">
        <v>151</v>
      </c>
      <c r="B10" s="212" t="s">
        <v>5</v>
      </c>
      <c r="C10" s="295">
        <v>0</v>
      </c>
      <c r="D10" s="228">
        <v>0</v>
      </c>
      <c r="E10" s="296">
        <v>0</v>
      </c>
      <c r="F10" s="200">
        <v>0</v>
      </c>
      <c r="G10" s="305">
        <v>5.269675925925925E-3</v>
      </c>
      <c r="H10" s="228">
        <v>11</v>
      </c>
      <c r="I10" s="313">
        <f t="shared" si="0"/>
        <v>11</v>
      </c>
      <c r="J10" s="232" t="s">
        <v>207</v>
      </c>
      <c r="K10" s="245"/>
      <c r="L10" s="5"/>
      <c r="M10" s="220"/>
    </row>
    <row r="11" spans="1:13" x14ac:dyDescent="0.2">
      <c r="A11" s="308" t="s">
        <v>98</v>
      </c>
      <c r="B11" s="213" t="s">
        <v>227</v>
      </c>
      <c r="C11" s="297" t="s">
        <v>60</v>
      </c>
      <c r="D11" s="234">
        <v>15</v>
      </c>
      <c r="E11" s="316">
        <v>0</v>
      </c>
      <c r="F11" s="201">
        <v>0</v>
      </c>
      <c r="G11" s="299">
        <v>5.7372685185185191E-3</v>
      </c>
      <c r="H11" s="234">
        <v>7</v>
      </c>
      <c r="I11" s="314">
        <f t="shared" si="0"/>
        <v>22</v>
      </c>
      <c r="J11" s="235" t="s">
        <v>196</v>
      </c>
      <c r="K11" s="245">
        <f>SUM(I11:I15)</f>
        <v>80</v>
      </c>
      <c r="L11" s="5" t="s">
        <v>227</v>
      </c>
      <c r="M11" s="220"/>
    </row>
    <row r="12" spans="1:13" x14ac:dyDescent="0.2">
      <c r="A12" s="244" t="s">
        <v>99</v>
      </c>
      <c r="B12" s="211" t="s">
        <v>227</v>
      </c>
      <c r="C12" s="292" t="s">
        <v>57</v>
      </c>
      <c r="D12" s="227">
        <v>13</v>
      </c>
      <c r="E12" s="293">
        <v>5.7048611111111111E-3</v>
      </c>
      <c r="F12" s="199">
        <v>6</v>
      </c>
      <c r="G12" s="292">
        <v>0</v>
      </c>
      <c r="H12" s="227">
        <v>0</v>
      </c>
      <c r="I12" s="312">
        <f t="shared" si="0"/>
        <v>19</v>
      </c>
      <c r="J12" s="335" t="s">
        <v>195</v>
      </c>
      <c r="K12" s="245"/>
      <c r="L12" s="5"/>
      <c r="M12" s="220"/>
    </row>
    <row r="13" spans="1:13" x14ac:dyDescent="0.2">
      <c r="A13" s="244" t="s">
        <v>62</v>
      </c>
      <c r="B13" s="211" t="s">
        <v>227</v>
      </c>
      <c r="C13" s="292" t="s">
        <v>83</v>
      </c>
      <c r="D13" s="227">
        <v>8</v>
      </c>
      <c r="E13" s="293">
        <v>5.8414351851851856E-3</v>
      </c>
      <c r="F13" s="199">
        <v>5</v>
      </c>
      <c r="G13" s="292">
        <v>0</v>
      </c>
      <c r="H13" s="227">
        <v>0</v>
      </c>
      <c r="I13" s="312">
        <f t="shared" si="0"/>
        <v>13</v>
      </c>
      <c r="J13" s="335" t="s">
        <v>206</v>
      </c>
      <c r="K13" s="245"/>
      <c r="L13" s="5"/>
      <c r="M13" s="220"/>
    </row>
    <row r="14" spans="1:13" x14ac:dyDescent="0.2">
      <c r="A14" s="244" t="s">
        <v>100</v>
      </c>
      <c r="B14" s="211" t="s">
        <v>227</v>
      </c>
      <c r="C14" s="292" t="s">
        <v>61</v>
      </c>
      <c r="D14" s="227">
        <v>7</v>
      </c>
      <c r="E14" s="293">
        <v>5.9282407407407409E-3</v>
      </c>
      <c r="F14" s="199">
        <v>4</v>
      </c>
      <c r="G14" s="292">
        <v>0</v>
      </c>
      <c r="H14" s="227">
        <v>0</v>
      </c>
      <c r="I14" s="312">
        <f t="shared" si="0"/>
        <v>11</v>
      </c>
      <c r="J14" s="335" t="s">
        <v>209</v>
      </c>
      <c r="K14" s="245"/>
      <c r="L14" s="5"/>
      <c r="M14" s="220"/>
    </row>
    <row r="15" spans="1:13" ht="15.75" thickBot="1" x14ac:dyDescent="0.25">
      <c r="A15" s="309" t="s">
        <v>152</v>
      </c>
      <c r="B15" s="217" t="s">
        <v>227</v>
      </c>
      <c r="C15" s="300">
        <v>0</v>
      </c>
      <c r="D15" s="301">
        <v>0</v>
      </c>
      <c r="E15" s="302">
        <v>0</v>
      </c>
      <c r="F15" s="303">
        <v>0</v>
      </c>
      <c r="G15" s="304">
        <v>5.2060185185185187E-3</v>
      </c>
      <c r="H15" s="301">
        <v>15</v>
      </c>
      <c r="I15" s="315">
        <f t="shared" si="0"/>
        <v>15</v>
      </c>
      <c r="J15" s="336" t="s">
        <v>201</v>
      </c>
      <c r="K15" s="245"/>
      <c r="L15" s="5"/>
      <c r="M15" s="220"/>
    </row>
    <row r="16" spans="1:13" ht="15.75" thickBot="1" x14ac:dyDescent="0.25">
      <c r="A16" s="307" t="s">
        <v>12</v>
      </c>
      <c r="B16" s="317" t="s">
        <v>7</v>
      </c>
      <c r="C16" s="318" t="s">
        <v>58</v>
      </c>
      <c r="D16" s="214">
        <v>11</v>
      </c>
      <c r="E16" s="319">
        <v>0</v>
      </c>
      <c r="F16" s="320">
        <v>0</v>
      </c>
      <c r="G16" s="318">
        <v>0</v>
      </c>
      <c r="H16" s="214">
        <v>0</v>
      </c>
      <c r="I16" s="321">
        <f t="shared" si="0"/>
        <v>11</v>
      </c>
      <c r="J16" s="337" t="s">
        <v>208</v>
      </c>
      <c r="K16" s="245">
        <f>SUM(I16)</f>
        <v>11</v>
      </c>
      <c r="L16" s="5" t="s">
        <v>7</v>
      </c>
      <c r="M16" s="220"/>
    </row>
    <row r="17" spans="1:13" x14ac:dyDescent="0.2">
      <c r="A17" s="308" t="s">
        <v>13</v>
      </c>
      <c r="B17" s="213" t="s">
        <v>14</v>
      </c>
      <c r="C17" s="297" t="s">
        <v>59</v>
      </c>
      <c r="D17" s="234">
        <v>9</v>
      </c>
      <c r="E17" s="298">
        <v>5.6863425925925927E-3</v>
      </c>
      <c r="F17" s="201">
        <v>8</v>
      </c>
      <c r="G17" s="299">
        <v>5.7118055555555559E-3</v>
      </c>
      <c r="H17" s="234">
        <v>8</v>
      </c>
      <c r="I17" s="314">
        <f t="shared" si="0"/>
        <v>25</v>
      </c>
      <c r="J17" s="235" t="s">
        <v>193</v>
      </c>
      <c r="K17" s="245">
        <f>SUM(I17:I21)</f>
        <v>45</v>
      </c>
      <c r="L17" s="5" t="s">
        <v>14</v>
      </c>
      <c r="M17" s="220"/>
    </row>
    <row r="18" spans="1:13" x14ac:dyDescent="0.2">
      <c r="A18" s="244" t="s">
        <v>188</v>
      </c>
      <c r="B18" s="211" t="s">
        <v>14</v>
      </c>
      <c r="C18" s="292">
        <v>0</v>
      </c>
      <c r="D18" s="227">
        <v>0</v>
      </c>
      <c r="E18" s="293">
        <v>5.3148148148148147E-3</v>
      </c>
      <c r="F18" s="199">
        <v>13</v>
      </c>
      <c r="G18" s="292">
        <v>0</v>
      </c>
      <c r="H18" s="227">
        <v>0</v>
      </c>
      <c r="I18" s="312">
        <f t="shared" si="0"/>
        <v>13</v>
      </c>
      <c r="J18" s="335" t="s">
        <v>200</v>
      </c>
      <c r="K18" s="245"/>
      <c r="L18" s="5"/>
      <c r="M18" s="220"/>
    </row>
    <row r="19" spans="1:13" x14ac:dyDescent="0.2">
      <c r="A19" s="239" t="s">
        <v>121</v>
      </c>
      <c r="B19" s="211" t="s">
        <v>14</v>
      </c>
      <c r="C19" s="292">
        <v>0</v>
      </c>
      <c r="D19" s="227">
        <v>0</v>
      </c>
      <c r="E19" s="293">
        <v>5.6932870370370375E-3</v>
      </c>
      <c r="F19" s="199">
        <v>7</v>
      </c>
      <c r="G19" s="292">
        <v>0</v>
      </c>
      <c r="H19" s="227">
        <v>0</v>
      </c>
      <c r="I19" s="312">
        <f t="shared" si="0"/>
        <v>7</v>
      </c>
      <c r="J19" s="335" t="s">
        <v>212</v>
      </c>
      <c r="K19" s="245"/>
      <c r="L19" s="5"/>
      <c r="M19" s="220"/>
    </row>
    <row r="20" spans="1:13" x14ac:dyDescent="0.2">
      <c r="A20" s="244" t="s">
        <v>149</v>
      </c>
      <c r="B20" s="211" t="s">
        <v>14</v>
      </c>
      <c r="C20" s="292">
        <v>0</v>
      </c>
      <c r="D20" s="227">
        <v>0</v>
      </c>
      <c r="E20" s="306">
        <v>0</v>
      </c>
      <c r="F20" s="199">
        <v>0</v>
      </c>
      <c r="G20" s="292">
        <v>0</v>
      </c>
      <c r="H20" s="227">
        <v>0</v>
      </c>
      <c r="I20" s="312">
        <f t="shared" si="0"/>
        <v>0</v>
      </c>
      <c r="J20" s="335" t="s">
        <v>202</v>
      </c>
      <c r="K20" s="245"/>
      <c r="L20" s="5"/>
      <c r="M20" s="220"/>
    </row>
    <row r="21" spans="1:13" ht="15.75" thickBot="1" x14ac:dyDescent="0.25">
      <c r="A21" s="260" t="s">
        <v>150</v>
      </c>
      <c r="B21" s="212" t="s">
        <v>14</v>
      </c>
      <c r="C21" s="295">
        <v>0</v>
      </c>
      <c r="D21" s="228">
        <v>0</v>
      </c>
      <c r="E21" s="296">
        <v>0</v>
      </c>
      <c r="F21" s="200">
        <v>0</v>
      </c>
      <c r="G21" s="295">
        <v>0</v>
      </c>
      <c r="H21" s="228">
        <v>0</v>
      </c>
      <c r="I21" s="313">
        <f t="shared" si="0"/>
        <v>0</v>
      </c>
      <c r="J21" s="232" t="s">
        <v>202</v>
      </c>
      <c r="K21" s="326"/>
      <c r="L21" s="221"/>
      <c r="M21" s="327"/>
    </row>
    <row r="22" spans="1:13" x14ac:dyDescent="0.2">
      <c r="E22" s="33" t="s">
        <v>37</v>
      </c>
    </row>
  </sheetData>
  <autoFilter ref="A3:E3" xr:uid="{00000000-0009-0000-0000-000002000000}">
    <sortState ref="A4:F10">
      <sortCondition ref="E3"/>
    </sortState>
  </autoFilter>
  <sortState ref="A4:I21">
    <sortCondition ref="B4:B21"/>
  </sortState>
  <printOptions gridLines="1"/>
  <pageMargins left="0.7" right="0.7" top="0.78740157499999996" bottom="0.78740157499999996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51"/>
  <sheetViews>
    <sheetView zoomScale="70" zoomScaleNormal="70" workbookViewId="0" xr3:uid="{51F8DEE0-4D01-5F28-A812-FC0BD7CAC4A5}">
      <selection activeCell="L18" sqref="L18"/>
    </sheetView>
  </sheetViews>
  <sheetFormatPr defaultRowHeight="15" x14ac:dyDescent="0.2"/>
  <cols>
    <col min="1" max="1" width="21.1171875" customWidth="1"/>
    <col min="2" max="2" width="18.4296875" customWidth="1"/>
    <col min="3" max="3" width="9.14453125" style="33"/>
    <col min="4" max="4" width="6.45703125" style="4" customWidth="1"/>
    <col min="5" max="5" width="9.14453125" style="33"/>
    <col min="6" max="6" width="9.14453125" style="4"/>
    <col min="7" max="7" width="7.3984375" style="33" customWidth="1"/>
    <col min="8" max="9" width="9.14453125" style="4"/>
    <col min="10" max="10" width="9.14453125" style="180"/>
    <col min="13" max="13" width="16.27734375" customWidth="1"/>
    <col min="15" max="15" width="18.16015625" customWidth="1"/>
    <col min="16" max="16" width="16.8125" customWidth="1"/>
  </cols>
  <sheetData>
    <row r="1" spans="1:24" ht="15.75" thickBot="1" x14ac:dyDescent="0.25">
      <c r="N1" s="187" t="s">
        <v>224</v>
      </c>
    </row>
    <row r="2" spans="1:24" ht="15.75" thickBot="1" x14ac:dyDescent="0.25">
      <c r="A2" s="26" t="s">
        <v>27</v>
      </c>
      <c r="C2" s="34" t="s">
        <v>105</v>
      </c>
      <c r="D2" s="15"/>
      <c r="E2" s="60" t="s">
        <v>107</v>
      </c>
      <c r="F2" s="30"/>
      <c r="G2" s="54" t="s">
        <v>109</v>
      </c>
      <c r="H2" s="15"/>
      <c r="K2" s="149" t="s">
        <v>147</v>
      </c>
      <c r="O2" s="14" t="s">
        <v>0</v>
      </c>
      <c r="P2" s="287" t="s">
        <v>1</v>
      </c>
      <c r="Q2" s="34" t="s">
        <v>2</v>
      </c>
      <c r="R2" s="15" t="s">
        <v>3</v>
      </c>
      <c r="S2" s="60" t="s">
        <v>108</v>
      </c>
      <c r="T2" s="30" t="s">
        <v>10</v>
      </c>
      <c r="U2" s="54" t="s">
        <v>108</v>
      </c>
      <c r="V2" s="41" t="s">
        <v>10</v>
      </c>
      <c r="W2" s="342" t="s">
        <v>147</v>
      </c>
      <c r="X2" s="343" t="s">
        <v>144</v>
      </c>
    </row>
    <row r="3" spans="1:24" ht="15.75" thickBot="1" x14ac:dyDescent="0.25">
      <c r="A3" s="14" t="s">
        <v>0</v>
      </c>
      <c r="B3" s="59" t="s">
        <v>1</v>
      </c>
      <c r="C3" s="34" t="s">
        <v>2</v>
      </c>
      <c r="D3" s="15" t="s">
        <v>3</v>
      </c>
      <c r="E3" s="60" t="s">
        <v>108</v>
      </c>
      <c r="F3" s="30" t="s">
        <v>10</v>
      </c>
      <c r="G3" s="54" t="s">
        <v>108</v>
      </c>
      <c r="H3" s="41" t="s">
        <v>10</v>
      </c>
      <c r="I3" s="74" t="s">
        <v>147</v>
      </c>
      <c r="J3" s="341"/>
      <c r="K3" s="149" t="s">
        <v>162</v>
      </c>
      <c r="L3" s="131" t="s">
        <v>173</v>
      </c>
      <c r="N3" s="27"/>
      <c r="O3" s="153" t="s">
        <v>125</v>
      </c>
      <c r="P3" s="210" t="s">
        <v>5</v>
      </c>
      <c r="Q3" s="66" t="s">
        <v>112</v>
      </c>
      <c r="R3" s="21">
        <v>0</v>
      </c>
      <c r="S3" s="130">
        <v>4.4513888888888893E-3</v>
      </c>
      <c r="T3" s="154">
        <v>13</v>
      </c>
      <c r="U3" s="185">
        <v>4.4398148148148148E-3</v>
      </c>
      <c r="V3" s="49">
        <v>13</v>
      </c>
      <c r="W3" s="206">
        <f t="shared" ref="W3:W42" si="0">SUM(R3+T3+V3)</f>
        <v>26</v>
      </c>
      <c r="X3" s="208" t="s">
        <v>193</v>
      </c>
    </row>
    <row r="4" spans="1:24" x14ac:dyDescent="0.2">
      <c r="A4" s="153" t="s">
        <v>23</v>
      </c>
      <c r="B4" s="141" t="s">
        <v>226</v>
      </c>
      <c r="C4" s="66" t="s">
        <v>74</v>
      </c>
      <c r="D4" s="21">
        <v>0</v>
      </c>
      <c r="E4" s="130" t="s">
        <v>123</v>
      </c>
      <c r="F4" s="154">
        <v>0</v>
      </c>
      <c r="G4" s="155">
        <v>0</v>
      </c>
      <c r="H4" s="49">
        <v>0</v>
      </c>
      <c r="I4" s="50">
        <f t="shared" ref="I4:I43" si="1">SUM(D4+F4+H4)</f>
        <v>0</v>
      </c>
      <c r="J4" s="129"/>
      <c r="K4" s="150">
        <f>SUM(I4:I10)</f>
        <v>26</v>
      </c>
      <c r="L4" t="s">
        <v>226</v>
      </c>
      <c r="N4" s="27"/>
      <c r="O4" s="69" t="s">
        <v>93</v>
      </c>
      <c r="P4" s="215" t="s">
        <v>7</v>
      </c>
      <c r="Q4" s="67" t="s">
        <v>66</v>
      </c>
      <c r="R4" s="9">
        <v>9</v>
      </c>
      <c r="S4" s="61">
        <v>4.7708333333333335E-3</v>
      </c>
      <c r="T4" s="6">
        <v>6</v>
      </c>
      <c r="U4" s="183">
        <v>4.7905092592592591E-3</v>
      </c>
      <c r="V4" s="12">
        <v>4</v>
      </c>
      <c r="W4" s="222">
        <f t="shared" si="0"/>
        <v>19</v>
      </c>
      <c r="X4" s="208" t="s">
        <v>194</v>
      </c>
    </row>
    <row r="5" spans="1:24" x14ac:dyDescent="0.2">
      <c r="A5" s="69" t="s">
        <v>20</v>
      </c>
      <c r="B5" s="38" t="s">
        <v>226</v>
      </c>
      <c r="C5" s="67" t="s">
        <v>71</v>
      </c>
      <c r="D5" s="9">
        <v>0</v>
      </c>
      <c r="E5" s="62" t="s">
        <v>112</v>
      </c>
      <c r="F5" s="6">
        <v>0</v>
      </c>
      <c r="G5" s="36">
        <v>0</v>
      </c>
      <c r="H5" s="12">
        <v>0</v>
      </c>
      <c r="I5" s="19">
        <f t="shared" si="1"/>
        <v>0</v>
      </c>
      <c r="J5" s="129"/>
      <c r="K5" s="4"/>
      <c r="N5" s="27"/>
      <c r="O5" s="69" t="s">
        <v>154</v>
      </c>
      <c r="P5" s="215" t="s">
        <v>14</v>
      </c>
      <c r="Q5" s="67" t="s">
        <v>112</v>
      </c>
      <c r="R5" s="9">
        <v>0</v>
      </c>
      <c r="S5" s="61">
        <v>4.6238425925925926E-3</v>
      </c>
      <c r="T5" s="6">
        <v>9</v>
      </c>
      <c r="U5" s="183">
        <v>4.572916666666667E-3</v>
      </c>
      <c r="V5" s="12">
        <v>8</v>
      </c>
      <c r="W5" s="222">
        <f t="shared" si="0"/>
        <v>17</v>
      </c>
      <c r="X5" s="208" t="s">
        <v>196</v>
      </c>
    </row>
    <row r="6" spans="1:24" x14ac:dyDescent="0.2">
      <c r="A6" s="69" t="s">
        <v>129</v>
      </c>
      <c r="B6" s="38" t="s">
        <v>226</v>
      </c>
      <c r="C6" s="67" t="s">
        <v>112</v>
      </c>
      <c r="D6" s="9">
        <v>0</v>
      </c>
      <c r="E6" s="61">
        <v>4.8715277777777776E-3</v>
      </c>
      <c r="F6" s="6">
        <v>4</v>
      </c>
      <c r="G6" s="183">
        <v>4.7881944444444439E-3</v>
      </c>
      <c r="H6" s="12">
        <v>5</v>
      </c>
      <c r="I6" s="19">
        <f t="shared" si="1"/>
        <v>9</v>
      </c>
      <c r="J6" s="129"/>
      <c r="K6" s="4"/>
      <c r="N6" s="27"/>
      <c r="O6" s="69" t="s">
        <v>124</v>
      </c>
      <c r="P6" s="215" t="s">
        <v>5</v>
      </c>
      <c r="Q6" s="67" t="s">
        <v>112</v>
      </c>
      <c r="R6" s="9">
        <v>0</v>
      </c>
      <c r="S6" s="61">
        <v>4.4270833333333332E-3</v>
      </c>
      <c r="T6" s="6">
        <v>15</v>
      </c>
      <c r="U6" s="36">
        <v>0</v>
      </c>
      <c r="V6" s="12">
        <v>0</v>
      </c>
      <c r="W6" s="222">
        <f t="shared" si="0"/>
        <v>15</v>
      </c>
      <c r="X6" s="208" t="s">
        <v>216</v>
      </c>
    </row>
    <row r="7" spans="1:24" x14ac:dyDescent="0.2">
      <c r="A7" s="177" t="s">
        <v>156</v>
      </c>
      <c r="B7" s="38" t="s">
        <v>226</v>
      </c>
      <c r="C7" s="67">
        <v>0</v>
      </c>
      <c r="D7" s="9">
        <v>0</v>
      </c>
      <c r="E7" s="62">
        <v>0</v>
      </c>
      <c r="F7" s="6">
        <v>0</v>
      </c>
      <c r="G7" s="36">
        <v>0</v>
      </c>
      <c r="H7" s="12">
        <v>0</v>
      </c>
      <c r="I7" s="19">
        <f t="shared" si="1"/>
        <v>0</v>
      </c>
      <c r="J7" s="129"/>
      <c r="N7" s="27"/>
      <c r="O7" s="177" t="s">
        <v>155</v>
      </c>
      <c r="P7" s="211" t="s">
        <v>5</v>
      </c>
      <c r="Q7" s="67">
        <v>0</v>
      </c>
      <c r="R7" s="9">
        <v>0</v>
      </c>
      <c r="S7" s="62">
        <v>0</v>
      </c>
      <c r="T7" s="6">
        <v>0</v>
      </c>
      <c r="U7" s="183">
        <v>4.2962962962962963E-3</v>
      </c>
      <c r="V7" s="12">
        <v>15</v>
      </c>
      <c r="W7" s="222">
        <f t="shared" si="0"/>
        <v>15</v>
      </c>
      <c r="X7" s="208"/>
    </row>
    <row r="8" spans="1:24" x14ac:dyDescent="0.2">
      <c r="A8" s="69" t="s">
        <v>17</v>
      </c>
      <c r="B8" s="38" t="s">
        <v>226</v>
      </c>
      <c r="C8" s="67" t="s">
        <v>67</v>
      </c>
      <c r="D8" s="9">
        <v>8</v>
      </c>
      <c r="E8" s="62">
        <v>0</v>
      </c>
      <c r="F8" s="6">
        <v>0</v>
      </c>
      <c r="G8" s="36">
        <v>0</v>
      </c>
      <c r="H8" s="12">
        <v>0</v>
      </c>
      <c r="I8" s="19">
        <f t="shared" si="1"/>
        <v>8</v>
      </c>
      <c r="J8" s="129"/>
      <c r="K8" s="4"/>
      <c r="N8" s="27"/>
      <c r="O8" s="157" t="s">
        <v>84</v>
      </c>
      <c r="P8" s="215" t="s">
        <v>227</v>
      </c>
      <c r="Q8" s="143" t="s">
        <v>63</v>
      </c>
      <c r="R8" s="144">
        <v>15</v>
      </c>
      <c r="S8" s="145">
        <v>0</v>
      </c>
      <c r="T8" s="182">
        <v>0</v>
      </c>
      <c r="U8" s="161">
        <v>0</v>
      </c>
      <c r="V8" s="146">
        <v>0</v>
      </c>
      <c r="W8" s="222">
        <f t="shared" si="0"/>
        <v>15</v>
      </c>
      <c r="X8" s="208"/>
    </row>
    <row r="9" spans="1:24" ht="15.75" thickBot="1" x14ac:dyDescent="0.25">
      <c r="A9" s="157" t="s">
        <v>184</v>
      </c>
      <c r="B9" s="38" t="s">
        <v>226</v>
      </c>
      <c r="C9" s="143">
        <v>0</v>
      </c>
      <c r="D9" s="144">
        <v>0</v>
      </c>
      <c r="E9" s="145">
        <v>0</v>
      </c>
      <c r="F9" s="174">
        <v>0</v>
      </c>
      <c r="G9" s="184">
        <v>4.820601851851852E-3</v>
      </c>
      <c r="H9" s="146">
        <v>3</v>
      </c>
      <c r="I9" s="19">
        <f t="shared" si="1"/>
        <v>3</v>
      </c>
      <c r="J9" s="129"/>
      <c r="K9" s="4"/>
      <c r="N9" s="27"/>
      <c r="O9" s="156" t="s">
        <v>127</v>
      </c>
      <c r="P9" s="216" t="s">
        <v>14</v>
      </c>
      <c r="Q9" s="68" t="s">
        <v>112</v>
      </c>
      <c r="R9" s="11">
        <v>0</v>
      </c>
      <c r="S9" s="338">
        <v>4.6851851851851846E-3</v>
      </c>
      <c r="T9" s="56">
        <v>8</v>
      </c>
      <c r="U9" s="186">
        <v>4.6423611111111119E-3</v>
      </c>
      <c r="V9" s="52">
        <v>7</v>
      </c>
      <c r="W9" s="207">
        <f t="shared" si="0"/>
        <v>15</v>
      </c>
      <c r="X9" s="208"/>
    </row>
    <row r="10" spans="1:24" ht="15.75" thickBot="1" x14ac:dyDescent="0.25">
      <c r="A10" s="156" t="s">
        <v>26</v>
      </c>
      <c r="B10" s="38" t="s">
        <v>226</v>
      </c>
      <c r="C10" s="68" t="s">
        <v>76</v>
      </c>
      <c r="D10" s="11">
        <v>6</v>
      </c>
      <c r="E10" s="63">
        <v>0</v>
      </c>
      <c r="F10" s="56">
        <v>0</v>
      </c>
      <c r="G10" s="55">
        <v>0</v>
      </c>
      <c r="H10" s="52">
        <v>0</v>
      </c>
      <c r="I10" s="20">
        <f t="shared" si="1"/>
        <v>6</v>
      </c>
      <c r="J10" s="129"/>
      <c r="K10" s="4"/>
      <c r="N10" s="27"/>
      <c r="O10" s="153" t="s">
        <v>91</v>
      </c>
      <c r="P10" s="210" t="s">
        <v>227</v>
      </c>
      <c r="Q10" s="66" t="s">
        <v>64</v>
      </c>
      <c r="R10" s="21">
        <v>13</v>
      </c>
      <c r="S10" s="130">
        <v>4.8993055555555552E-3</v>
      </c>
      <c r="T10" s="154">
        <v>1</v>
      </c>
      <c r="U10" s="155">
        <v>0</v>
      </c>
      <c r="V10" s="49">
        <v>0</v>
      </c>
      <c r="W10" s="206">
        <f t="shared" si="0"/>
        <v>14</v>
      </c>
      <c r="X10" s="208" t="s">
        <v>198</v>
      </c>
    </row>
    <row r="11" spans="1:24" x14ac:dyDescent="0.2">
      <c r="A11" s="181" t="s">
        <v>158</v>
      </c>
      <c r="B11" s="142" t="s">
        <v>5</v>
      </c>
      <c r="C11" s="66">
        <v>0</v>
      </c>
      <c r="D11" s="21">
        <v>0</v>
      </c>
      <c r="E11" s="147">
        <v>0</v>
      </c>
      <c r="F11" s="154">
        <v>0</v>
      </c>
      <c r="G11" s="185">
        <v>4.4710648148148149E-3</v>
      </c>
      <c r="H11" s="49">
        <v>11</v>
      </c>
      <c r="I11" s="50">
        <f t="shared" si="1"/>
        <v>11</v>
      </c>
      <c r="J11" s="129"/>
      <c r="K11" s="150">
        <f>SUM(I11:I17)</f>
        <v>79</v>
      </c>
      <c r="L11" t="s">
        <v>5</v>
      </c>
      <c r="N11" s="27"/>
      <c r="O11" s="69" t="s">
        <v>128</v>
      </c>
      <c r="P11" s="215" t="s">
        <v>227</v>
      </c>
      <c r="Q11" s="67" t="s">
        <v>112</v>
      </c>
      <c r="R11" s="9">
        <v>0</v>
      </c>
      <c r="S11" s="61">
        <v>4.6874999999999998E-3</v>
      </c>
      <c r="T11" s="6">
        <v>7</v>
      </c>
      <c r="U11" s="183">
        <v>4.7071759259259263E-3</v>
      </c>
      <c r="V11" s="12">
        <v>6</v>
      </c>
      <c r="W11" s="222">
        <f t="shared" si="0"/>
        <v>13</v>
      </c>
      <c r="X11" s="208" t="s">
        <v>200</v>
      </c>
    </row>
    <row r="12" spans="1:24" x14ac:dyDescent="0.2">
      <c r="A12" s="177" t="s">
        <v>157</v>
      </c>
      <c r="B12" s="7" t="s">
        <v>5</v>
      </c>
      <c r="C12" s="67">
        <v>0</v>
      </c>
      <c r="D12" s="9">
        <v>0</v>
      </c>
      <c r="E12" s="62">
        <v>0</v>
      </c>
      <c r="F12" s="6">
        <v>0</v>
      </c>
      <c r="G12" s="183">
        <v>4.4942129629629629E-3</v>
      </c>
      <c r="H12" s="12">
        <v>9</v>
      </c>
      <c r="I12" s="19">
        <f t="shared" si="1"/>
        <v>9</v>
      </c>
      <c r="J12" s="129"/>
      <c r="N12" s="27"/>
      <c r="O12" s="177" t="s">
        <v>158</v>
      </c>
      <c r="P12" s="211" t="s">
        <v>5</v>
      </c>
      <c r="Q12" s="67">
        <v>0</v>
      </c>
      <c r="R12" s="9">
        <v>0</v>
      </c>
      <c r="S12" s="62">
        <v>0</v>
      </c>
      <c r="T12" s="6">
        <v>0</v>
      </c>
      <c r="U12" s="183">
        <v>4.4710648148148149E-3</v>
      </c>
      <c r="V12" s="12">
        <v>11</v>
      </c>
      <c r="W12" s="222">
        <f t="shared" si="0"/>
        <v>11</v>
      </c>
      <c r="X12" s="208" t="s">
        <v>217</v>
      </c>
    </row>
    <row r="13" spans="1:24" x14ac:dyDescent="0.2">
      <c r="A13" s="69" t="s">
        <v>19</v>
      </c>
      <c r="B13" s="38" t="s">
        <v>5</v>
      </c>
      <c r="C13" s="67" t="s">
        <v>70</v>
      </c>
      <c r="D13" s="9">
        <v>0</v>
      </c>
      <c r="E13" s="61">
        <v>4.8796296296296296E-3</v>
      </c>
      <c r="F13" s="6">
        <v>2</v>
      </c>
      <c r="G13" s="36">
        <v>0</v>
      </c>
      <c r="H13" s="12">
        <v>0</v>
      </c>
      <c r="I13" s="19">
        <f t="shared" si="1"/>
        <v>2</v>
      </c>
      <c r="J13" s="129"/>
      <c r="K13" s="4"/>
      <c r="N13" s="27"/>
      <c r="O13" s="69" t="s">
        <v>92</v>
      </c>
      <c r="P13" s="215" t="s">
        <v>227</v>
      </c>
      <c r="Q13" s="73" t="s">
        <v>65</v>
      </c>
      <c r="R13" s="9">
        <v>11</v>
      </c>
      <c r="S13" s="62">
        <v>0</v>
      </c>
      <c r="T13" s="6">
        <v>0</v>
      </c>
      <c r="U13" s="36">
        <v>0</v>
      </c>
      <c r="V13" s="12">
        <v>0</v>
      </c>
      <c r="W13" s="222">
        <f t="shared" si="0"/>
        <v>11</v>
      </c>
      <c r="X13" s="208"/>
    </row>
    <row r="14" spans="1:24" x14ac:dyDescent="0.2">
      <c r="A14" s="177" t="s">
        <v>19</v>
      </c>
      <c r="B14" s="7" t="s">
        <v>5</v>
      </c>
      <c r="C14" s="67">
        <v>0</v>
      </c>
      <c r="D14" s="9">
        <v>0</v>
      </c>
      <c r="E14" s="62">
        <v>0</v>
      </c>
      <c r="F14" s="6">
        <v>0</v>
      </c>
      <c r="G14" s="183">
        <v>4.9224537037037032E-3</v>
      </c>
      <c r="H14" s="12">
        <v>1</v>
      </c>
      <c r="I14" s="19">
        <f t="shared" si="1"/>
        <v>1</v>
      </c>
      <c r="J14" s="129"/>
      <c r="K14" s="4"/>
      <c r="N14" s="27"/>
      <c r="O14" s="69" t="s">
        <v>126</v>
      </c>
      <c r="P14" s="215" t="s">
        <v>227</v>
      </c>
      <c r="Q14" s="67" t="s">
        <v>112</v>
      </c>
      <c r="R14" s="9">
        <v>0</v>
      </c>
      <c r="S14" s="61">
        <v>4.5902777777777782E-3</v>
      </c>
      <c r="T14" s="6">
        <v>11</v>
      </c>
      <c r="U14" s="36">
        <v>0</v>
      </c>
      <c r="V14" s="12">
        <v>0</v>
      </c>
      <c r="W14" s="222">
        <f t="shared" si="0"/>
        <v>11</v>
      </c>
      <c r="X14" s="208"/>
    </row>
    <row r="15" spans="1:24" x14ac:dyDescent="0.2">
      <c r="A15" s="69" t="s">
        <v>124</v>
      </c>
      <c r="B15" s="38" t="s">
        <v>5</v>
      </c>
      <c r="C15" s="67" t="s">
        <v>112</v>
      </c>
      <c r="D15" s="9">
        <v>0</v>
      </c>
      <c r="E15" s="61">
        <v>4.4270833333333332E-3</v>
      </c>
      <c r="F15" s="6">
        <v>15</v>
      </c>
      <c r="G15" s="36">
        <v>0</v>
      </c>
      <c r="H15" s="12">
        <v>0</v>
      </c>
      <c r="I15" s="19">
        <f t="shared" si="1"/>
        <v>15</v>
      </c>
      <c r="J15" s="129"/>
      <c r="K15" s="4"/>
      <c r="N15" s="27"/>
      <c r="O15" s="69" t="s">
        <v>24</v>
      </c>
      <c r="P15" s="215" t="s">
        <v>7</v>
      </c>
      <c r="Q15" s="67" t="s">
        <v>75</v>
      </c>
      <c r="R15" s="9">
        <v>5</v>
      </c>
      <c r="S15" s="61">
        <v>4.8449074074074071E-3</v>
      </c>
      <c r="T15" s="6">
        <v>5</v>
      </c>
      <c r="U15" s="36">
        <v>0</v>
      </c>
      <c r="V15" s="12">
        <v>0</v>
      </c>
      <c r="W15" s="222">
        <f t="shared" si="0"/>
        <v>10</v>
      </c>
      <c r="X15" s="208" t="s">
        <v>209</v>
      </c>
    </row>
    <row r="16" spans="1:24" ht="15.75" thickBot="1" x14ac:dyDescent="0.25">
      <c r="A16" s="69" t="s">
        <v>125</v>
      </c>
      <c r="B16" s="38" t="s">
        <v>5</v>
      </c>
      <c r="C16" s="67" t="s">
        <v>112</v>
      </c>
      <c r="D16" s="9">
        <v>0</v>
      </c>
      <c r="E16" s="61">
        <v>4.4513888888888893E-3</v>
      </c>
      <c r="F16" s="6">
        <v>13</v>
      </c>
      <c r="G16" s="183">
        <v>4.4398148148148148E-3</v>
      </c>
      <c r="H16" s="12">
        <v>13</v>
      </c>
      <c r="I16" s="19">
        <f t="shared" si="1"/>
        <v>26</v>
      </c>
      <c r="J16" s="129" t="s">
        <v>193</v>
      </c>
      <c r="K16" s="4"/>
      <c r="N16" s="27"/>
      <c r="O16" s="156" t="s">
        <v>129</v>
      </c>
      <c r="P16" s="216" t="s">
        <v>226</v>
      </c>
      <c r="Q16" s="68" t="s">
        <v>112</v>
      </c>
      <c r="R16" s="11">
        <v>0</v>
      </c>
      <c r="S16" s="338">
        <v>4.8715277777777776E-3</v>
      </c>
      <c r="T16" s="56">
        <v>4</v>
      </c>
      <c r="U16" s="186">
        <v>4.7881944444444439E-3</v>
      </c>
      <c r="V16" s="52">
        <v>5</v>
      </c>
      <c r="W16" s="207">
        <f t="shared" si="0"/>
        <v>9</v>
      </c>
      <c r="X16" s="208" t="s">
        <v>218</v>
      </c>
    </row>
    <row r="17" spans="1:24" ht="15.75" thickBot="1" x14ac:dyDescent="0.25">
      <c r="A17" s="178" t="s">
        <v>155</v>
      </c>
      <c r="B17" s="51" t="s">
        <v>5</v>
      </c>
      <c r="C17" s="68">
        <v>0</v>
      </c>
      <c r="D17" s="11">
        <v>0</v>
      </c>
      <c r="E17" s="63">
        <v>0</v>
      </c>
      <c r="F17" s="56">
        <v>0</v>
      </c>
      <c r="G17" s="186">
        <v>4.2962962962962963E-3</v>
      </c>
      <c r="H17" s="52">
        <v>15</v>
      </c>
      <c r="I17" s="20">
        <f t="shared" si="1"/>
        <v>15</v>
      </c>
      <c r="J17" s="129"/>
      <c r="N17" s="27"/>
      <c r="O17" s="202" t="s">
        <v>157</v>
      </c>
      <c r="P17" s="213" t="s">
        <v>5</v>
      </c>
      <c r="Q17" s="72">
        <v>0</v>
      </c>
      <c r="R17" s="13">
        <v>0</v>
      </c>
      <c r="S17" s="71">
        <v>0</v>
      </c>
      <c r="T17" s="29">
        <v>0</v>
      </c>
      <c r="U17" s="344">
        <v>4.4942129629629629E-3</v>
      </c>
      <c r="V17" s="32">
        <v>9</v>
      </c>
      <c r="W17" s="223">
        <f t="shared" si="0"/>
        <v>9</v>
      </c>
      <c r="X17" s="208"/>
    </row>
    <row r="18" spans="1:24" x14ac:dyDescent="0.2">
      <c r="A18" s="70" t="s">
        <v>84</v>
      </c>
      <c r="B18" s="151" t="s">
        <v>227</v>
      </c>
      <c r="C18" s="72" t="s">
        <v>63</v>
      </c>
      <c r="D18" s="13">
        <v>15</v>
      </c>
      <c r="E18" s="71">
        <v>0</v>
      </c>
      <c r="F18" s="29">
        <v>0</v>
      </c>
      <c r="G18" s="35">
        <v>0</v>
      </c>
      <c r="H18" s="32">
        <v>0</v>
      </c>
      <c r="I18" s="22">
        <f t="shared" si="1"/>
        <v>15</v>
      </c>
      <c r="J18" s="129"/>
      <c r="K18" s="150">
        <f>SUM(I18:I29)</f>
        <v>69</v>
      </c>
      <c r="L18" t="s">
        <v>227</v>
      </c>
      <c r="N18" s="27"/>
      <c r="O18" s="69" t="s">
        <v>17</v>
      </c>
      <c r="P18" s="215" t="s">
        <v>226</v>
      </c>
      <c r="Q18" s="67" t="s">
        <v>67</v>
      </c>
      <c r="R18" s="9">
        <v>8</v>
      </c>
      <c r="S18" s="62">
        <v>0</v>
      </c>
      <c r="T18" s="6">
        <v>0</v>
      </c>
      <c r="U18" s="36">
        <v>0</v>
      </c>
      <c r="V18" s="12">
        <v>0</v>
      </c>
      <c r="W18" s="222">
        <f t="shared" si="0"/>
        <v>8</v>
      </c>
      <c r="X18" s="208" t="s">
        <v>213</v>
      </c>
    </row>
    <row r="19" spans="1:24" x14ac:dyDescent="0.2">
      <c r="A19" s="69" t="s">
        <v>128</v>
      </c>
      <c r="B19" s="38" t="s">
        <v>227</v>
      </c>
      <c r="C19" s="67" t="s">
        <v>112</v>
      </c>
      <c r="D19" s="9">
        <v>0</v>
      </c>
      <c r="E19" s="61">
        <v>4.6874999999999998E-3</v>
      </c>
      <c r="F19" s="6">
        <v>7</v>
      </c>
      <c r="G19" s="183">
        <v>4.7071759259259263E-3</v>
      </c>
      <c r="H19" s="12">
        <v>6</v>
      </c>
      <c r="I19" s="19">
        <f t="shared" si="1"/>
        <v>13</v>
      </c>
      <c r="J19" s="129"/>
      <c r="M19" s="27"/>
      <c r="N19" s="27"/>
      <c r="O19" s="69" t="s">
        <v>16</v>
      </c>
      <c r="P19" s="215" t="s">
        <v>7</v>
      </c>
      <c r="Q19" s="67" t="s">
        <v>68</v>
      </c>
      <c r="R19" s="9">
        <v>7</v>
      </c>
      <c r="S19" s="61">
        <v>4.9409722222222225E-3</v>
      </c>
      <c r="T19" s="6">
        <v>0</v>
      </c>
      <c r="U19" s="183">
        <v>5.0046296296296297E-3</v>
      </c>
      <c r="V19" s="12">
        <v>0</v>
      </c>
      <c r="W19" s="222">
        <f t="shared" si="0"/>
        <v>7</v>
      </c>
      <c r="X19" s="208" t="s">
        <v>214</v>
      </c>
    </row>
    <row r="20" spans="1:24" x14ac:dyDescent="0.2">
      <c r="A20" s="69" t="s">
        <v>133</v>
      </c>
      <c r="B20" s="38" t="s">
        <v>227</v>
      </c>
      <c r="C20" s="67" t="s">
        <v>112</v>
      </c>
      <c r="D20" s="9">
        <v>0</v>
      </c>
      <c r="E20" s="61">
        <v>5.2372685185185187E-3</v>
      </c>
      <c r="F20" s="6">
        <v>0</v>
      </c>
      <c r="G20" s="36">
        <v>0</v>
      </c>
      <c r="H20" s="12">
        <v>0</v>
      </c>
      <c r="I20" s="19">
        <f t="shared" si="1"/>
        <v>0</v>
      </c>
      <c r="J20" s="129"/>
      <c r="N20" s="27"/>
      <c r="O20" s="69" t="s">
        <v>26</v>
      </c>
      <c r="P20" s="215" t="s">
        <v>226</v>
      </c>
      <c r="Q20" s="67" t="s">
        <v>76</v>
      </c>
      <c r="R20" s="9">
        <v>6</v>
      </c>
      <c r="S20" s="62">
        <v>0</v>
      </c>
      <c r="T20" s="6">
        <v>0</v>
      </c>
      <c r="U20" s="36">
        <v>0</v>
      </c>
      <c r="V20" s="12">
        <v>0</v>
      </c>
      <c r="W20" s="222">
        <f t="shared" si="0"/>
        <v>6</v>
      </c>
      <c r="X20" s="208" t="s">
        <v>215</v>
      </c>
    </row>
    <row r="21" spans="1:24" x14ac:dyDescent="0.2">
      <c r="A21" s="69" t="s">
        <v>95</v>
      </c>
      <c r="B21" s="38" t="s">
        <v>227</v>
      </c>
      <c r="C21" s="67" t="s">
        <v>79</v>
      </c>
      <c r="D21" s="9">
        <v>2</v>
      </c>
      <c r="E21" s="61">
        <v>5.0185185185185185E-3</v>
      </c>
      <c r="F21" s="6">
        <v>0</v>
      </c>
      <c r="G21" s="36">
        <v>0</v>
      </c>
      <c r="H21" s="12">
        <v>0</v>
      </c>
      <c r="I21" s="19">
        <f t="shared" si="1"/>
        <v>2</v>
      </c>
      <c r="J21" s="129"/>
      <c r="N21" s="27"/>
      <c r="O21" s="69" t="s">
        <v>22</v>
      </c>
      <c r="P21" s="215" t="s">
        <v>7</v>
      </c>
      <c r="Q21" s="67" t="s">
        <v>73</v>
      </c>
      <c r="R21" s="9">
        <v>4</v>
      </c>
      <c r="S21" s="61">
        <v>5.2002314814814819E-3</v>
      </c>
      <c r="T21" s="6">
        <v>0</v>
      </c>
      <c r="U21" s="183">
        <v>5.1805555555555554E-3</v>
      </c>
      <c r="V21" s="12">
        <v>0</v>
      </c>
      <c r="W21" s="222">
        <f t="shared" si="0"/>
        <v>4</v>
      </c>
      <c r="X21" s="208" t="s">
        <v>219</v>
      </c>
    </row>
    <row r="22" spans="1:24" x14ac:dyDescent="0.2">
      <c r="A22" s="69" t="s">
        <v>45</v>
      </c>
      <c r="B22" s="38" t="s">
        <v>227</v>
      </c>
      <c r="C22" s="67" t="s">
        <v>112</v>
      </c>
      <c r="D22" s="9">
        <v>0</v>
      </c>
      <c r="E22" s="61">
        <v>5.1284722222222226E-3</v>
      </c>
      <c r="F22" s="6">
        <v>0</v>
      </c>
      <c r="G22" s="183">
        <v>5.1296296296296298E-3</v>
      </c>
      <c r="H22" s="12">
        <v>0</v>
      </c>
      <c r="I22" s="19">
        <f t="shared" si="1"/>
        <v>0</v>
      </c>
      <c r="J22" s="129"/>
      <c r="N22" s="27"/>
      <c r="O22" s="69" t="s">
        <v>184</v>
      </c>
      <c r="P22" s="215" t="s">
        <v>226</v>
      </c>
      <c r="Q22" s="67">
        <v>0</v>
      </c>
      <c r="R22" s="9">
        <v>0</v>
      </c>
      <c r="S22" s="62">
        <v>0</v>
      </c>
      <c r="T22" s="6">
        <v>0</v>
      </c>
      <c r="U22" s="183">
        <v>4.820601851851852E-3</v>
      </c>
      <c r="V22" s="12">
        <v>3</v>
      </c>
      <c r="W22" s="222">
        <f t="shared" si="0"/>
        <v>3</v>
      </c>
      <c r="X22" s="208" t="s">
        <v>220</v>
      </c>
    </row>
    <row r="23" spans="1:24" x14ac:dyDescent="0.2">
      <c r="A23" s="69" t="s">
        <v>96</v>
      </c>
      <c r="B23" s="38" t="s">
        <v>227</v>
      </c>
      <c r="C23" s="67" t="s">
        <v>82</v>
      </c>
      <c r="D23" s="9">
        <v>0</v>
      </c>
      <c r="E23" s="61">
        <v>5.0509259259259257E-3</v>
      </c>
      <c r="F23" s="6">
        <v>0</v>
      </c>
      <c r="G23" s="36">
        <v>0</v>
      </c>
      <c r="H23" s="12">
        <v>0</v>
      </c>
      <c r="I23" s="19">
        <f t="shared" si="1"/>
        <v>0</v>
      </c>
      <c r="J23" s="129"/>
      <c r="M23" s="27"/>
      <c r="N23" s="27"/>
      <c r="O23" s="69" t="s">
        <v>130</v>
      </c>
      <c r="P23" s="215" t="s">
        <v>227</v>
      </c>
      <c r="Q23" s="67" t="s">
        <v>112</v>
      </c>
      <c r="R23" s="9">
        <v>0</v>
      </c>
      <c r="S23" s="61">
        <v>4.8796296296296296E-3</v>
      </c>
      <c r="T23" s="6">
        <v>3</v>
      </c>
      <c r="U23" s="36">
        <v>0</v>
      </c>
      <c r="V23" s="12">
        <v>0</v>
      </c>
      <c r="W23" s="222">
        <f t="shared" si="0"/>
        <v>3</v>
      </c>
      <c r="X23" s="208"/>
    </row>
    <row r="24" spans="1:24" x14ac:dyDescent="0.2">
      <c r="A24" s="69" t="s">
        <v>92</v>
      </c>
      <c r="B24" s="38" t="s">
        <v>227</v>
      </c>
      <c r="C24" s="73" t="s">
        <v>65</v>
      </c>
      <c r="D24" s="9">
        <v>11</v>
      </c>
      <c r="E24" s="62">
        <v>0</v>
      </c>
      <c r="F24" s="6">
        <v>0</v>
      </c>
      <c r="G24" s="36">
        <v>0</v>
      </c>
      <c r="H24" s="12">
        <v>0</v>
      </c>
      <c r="I24" s="19">
        <f t="shared" si="1"/>
        <v>11</v>
      </c>
      <c r="J24" s="129"/>
      <c r="M24" s="27"/>
      <c r="N24" s="27"/>
      <c r="O24" s="69" t="s">
        <v>94</v>
      </c>
      <c r="P24" s="215" t="s">
        <v>14</v>
      </c>
      <c r="Q24" s="67" t="s">
        <v>78</v>
      </c>
      <c r="R24" s="9">
        <v>3</v>
      </c>
      <c r="S24" s="61" t="s">
        <v>112</v>
      </c>
      <c r="T24" s="6">
        <v>0</v>
      </c>
      <c r="U24" s="36">
        <v>0</v>
      </c>
      <c r="V24" s="12">
        <v>0</v>
      </c>
      <c r="W24" s="222">
        <f t="shared" si="0"/>
        <v>3</v>
      </c>
      <c r="X24" s="208"/>
    </row>
    <row r="25" spans="1:24" x14ac:dyDescent="0.2">
      <c r="A25" s="69" t="s">
        <v>91</v>
      </c>
      <c r="B25" s="38" t="s">
        <v>227</v>
      </c>
      <c r="C25" s="67" t="s">
        <v>64</v>
      </c>
      <c r="D25" s="9">
        <v>13</v>
      </c>
      <c r="E25" s="61">
        <v>4.8993055555555552E-3</v>
      </c>
      <c r="F25" s="6">
        <v>1</v>
      </c>
      <c r="G25" s="36">
        <v>0</v>
      </c>
      <c r="H25" s="12">
        <v>0</v>
      </c>
      <c r="I25" s="19">
        <f t="shared" si="1"/>
        <v>14</v>
      </c>
      <c r="J25" s="129"/>
      <c r="M25" s="27"/>
      <c r="N25" s="27"/>
      <c r="O25" s="69" t="s">
        <v>19</v>
      </c>
      <c r="P25" s="215" t="s">
        <v>5</v>
      </c>
      <c r="Q25" s="67" t="s">
        <v>70</v>
      </c>
      <c r="R25" s="9">
        <v>0</v>
      </c>
      <c r="S25" s="61">
        <v>4.8796296296296296E-3</v>
      </c>
      <c r="T25" s="6">
        <v>2</v>
      </c>
      <c r="U25" s="36">
        <v>0</v>
      </c>
      <c r="V25" s="12">
        <v>0</v>
      </c>
      <c r="W25" s="222">
        <f t="shared" si="0"/>
        <v>2</v>
      </c>
      <c r="X25" s="208" t="s">
        <v>221</v>
      </c>
    </row>
    <row r="26" spans="1:24" x14ac:dyDescent="0.2">
      <c r="A26" s="69" t="s">
        <v>130</v>
      </c>
      <c r="B26" s="38" t="s">
        <v>227</v>
      </c>
      <c r="C26" s="67" t="s">
        <v>112</v>
      </c>
      <c r="D26" s="9">
        <v>0</v>
      </c>
      <c r="E26" s="61">
        <v>4.8796296296296296E-3</v>
      </c>
      <c r="F26" s="6">
        <v>3</v>
      </c>
      <c r="G26" s="36">
        <v>0</v>
      </c>
      <c r="H26" s="12">
        <v>0</v>
      </c>
      <c r="I26" s="19">
        <f t="shared" si="1"/>
        <v>3</v>
      </c>
      <c r="J26" s="129"/>
      <c r="M26" s="27"/>
      <c r="N26" s="27"/>
      <c r="O26" s="69" t="s">
        <v>95</v>
      </c>
      <c r="P26" s="215" t="s">
        <v>227</v>
      </c>
      <c r="Q26" s="67" t="s">
        <v>79</v>
      </c>
      <c r="R26" s="9">
        <v>2</v>
      </c>
      <c r="S26" s="61">
        <v>5.0185185185185185E-3</v>
      </c>
      <c r="T26" s="6">
        <v>0</v>
      </c>
      <c r="U26" s="36">
        <v>0</v>
      </c>
      <c r="V26" s="12">
        <v>0</v>
      </c>
      <c r="W26" s="222">
        <f t="shared" si="0"/>
        <v>2</v>
      </c>
      <c r="X26" s="208"/>
    </row>
    <row r="27" spans="1:24" x14ac:dyDescent="0.2">
      <c r="A27" s="69" t="s">
        <v>132</v>
      </c>
      <c r="B27" s="38" t="s">
        <v>227</v>
      </c>
      <c r="C27" s="67" t="s">
        <v>112</v>
      </c>
      <c r="D27" s="9">
        <v>0</v>
      </c>
      <c r="E27" s="61">
        <v>5.2372685185185187E-3</v>
      </c>
      <c r="F27" s="6">
        <v>0</v>
      </c>
      <c r="G27" s="36">
        <v>0</v>
      </c>
      <c r="H27" s="12">
        <v>0</v>
      </c>
      <c r="I27" s="19">
        <f t="shared" si="1"/>
        <v>0</v>
      </c>
      <c r="J27" s="129"/>
      <c r="O27" s="69" t="s">
        <v>131</v>
      </c>
      <c r="P27" s="215" t="s">
        <v>7</v>
      </c>
      <c r="Q27" s="67" t="s">
        <v>112</v>
      </c>
      <c r="R27" s="9">
        <v>0</v>
      </c>
      <c r="S27" s="61">
        <v>4.9351851851851848E-3</v>
      </c>
      <c r="T27" s="6">
        <v>0</v>
      </c>
      <c r="U27" s="183">
        <v>4.9039351851851857E-3</v>
      </c>
      <c r="V27" s="12">
        <v>2</v>
      </c>
      <c r="W27" s="222">
        <f t="shared" si="0"/>
        <v>2</v>
      </c>
      <c r="X27" s="208"/>
    </row>
    <row r="28" spans="1:24" ht="15.75" thickBot="1" x14ac:dyDescent="0.25">
      <c r="A28" s="69" t="s">
        <v>126</v>
      </c>
      <c r="B28" s="38" t="s">
        <v>227</v>
      </c>
      <c r="C28" s="67" t="s">
        <v>112</v>
      </c>
      <c r="D28" s="9">
        <v>0</v>
      </c>
      <c r="E28" s="61">
        <v>4.5902777777777782E-3</v>
      </c>
      <c r="F28" s="6">
        <v>11</v>
      </c>
      <c r="G28" s="36">
        <v>0</v>
      </c>
      <c r="H28" s="12">
        <v>0</v>
      </c>
      <c r="I28" s="19">
        <f t="shared" si="1"/>
        <v>11</v>
      </c>
      <c r="J28" s="129"/>
      <c r="O28" s="218" t="s">
        <v>19</v>
      </c>
      <c r="P28" s="217" t="s">
        <v>5</v>
      </c>
      <c r="Q28" s="143">
        <v>0</v>
      </c>
      <c r="R28" s="144">
        <v>0</v>
      </c>
      <c r="S28" s="145">
        <v>0</v>
      </c>
      <c r="T28" s="182">
        <v>0</v>
      </c>
      <c r="U28" s="184">
        <v>4.9224537037037032E-3</v>
      </c>
      <c r="V28" s="146">
        <v>1</v>
      </c>
      <c r="W28" s="224">
        <f t="shared" si="0"/>
        <v>1</v>
      </c>
      <c r="X28" s="208" t="s">
        <v>222</v>
      </c>
    </row>
    <row r="29" spans="1:24" ht="15.75" thickBot="1" x14ac:dyDescent="0.25">
      <c r="A29" s="157" t="s">
        <v>115</v>
      </c>
      <c r="B29" s="38" t="s">
        <v>227</v>
      </c>
      <c r="C29" s="143" t="s">
        <v>112</v>
      </c>
      <c r="D29" s="144">
        <v>0</v>
      </c>
      <c r="E29" s="159">
        <v>5.0752314814814818E-3</v>
      </c>
      <c r="F29" s="160">
        <v>0</v>
      </c>
      <c r="G29" s="161">
        <v>0</v>
      </c>
      <c r="H29" s="146">
        <v>0</v>
      </c>
      <c r="I29" s="152">
        <f t="shared" si="1"/>
        <v>0</v>
      </c>
      <c r="J29" s="129"/>
      <c r="O29" s="153" t="s">
        <v>21</v>
      </c>
      <c r="P29" s="210" t="s">
        <v>14</v>
      </c>
      <c r="Q29" s="66" t="s">
        <v>72</v>
      </c>
      <c r="R29" s="21">
        <v>1</v>
      </c>
      <c r="S29" s="130" t="s">
        <v>112</v>
      </c>
      <c r="T29" s="154">
        <v>0</v>
      </c>
      <c r="U29" s="185">
        <v>5.208333333333333E-3</v>
      </c>
      <c r="V29" s="49">
        <v>0</v>
      </c>
      <c r="W29" s="206">
        <f t="shared" si="0"/>
        <v>1</v>
      </c>
      <c r="X29" s="208" t="s">
        <v>223</v>
      </c>
    </row>
    <row r="30" spans="1:24" x14ac:dyDescent="0.2">
      <c r="A30" s="153" t="s">
        <v>24</v>
      </c>
      <c r="B30" s="141" t="s">
        <v>7</v>
      </c>
      <c r="C30" s="66" t="s">
        <v>75</v>
      </c>
      <c r="D30" s="21">
        <v>5</v>
      </c>
      <c r="E30" s="130">
        <v>4.8449074074074071E-3</v>
      </c>
      <c r="F30" s="154">
        <v>5</v>
      </c>
      <c r="G30" s="155">
        <v>0</v>
      </c>
      <c r="H30" s="49">
        <v>0</v>
      </c>
      <c r="I30" s="50">
        <f t="shared" si="1"/>
        <v>10</v>
      </c>
      <c r="J30" s="129"/>
      <c r="K30" s="150">
        <f>SUM(I30:I37)</f>
        <v>42</v>
      </c>
      <c r="L30" t="s">
        <v>7</v>
      </c>
      <c r="O30" s="69" t="s">
        <v>23</v>
      </c>
      <c r="P30" s="215" t="s">
        <v>226</v>
      </c>
      <c r="Q30" s="67" t="s">
        <v>74</v>
      </c>
      <c r="R30" s="9">
        <v>0</v>
      </c>
      <c r="S30" s="61" t="s">
        <v>123</v>
      </c>
      <c r="T30" s="6">
        <v>0</v>
      </c>
      <c r="U30" s="36">
        <v>0</v>
      </c>
      <c r="V30" s="12">
        <v>0</v>
      </c>
      <c r="W30" s="222">
        <f t="shared" si="0"/>
        <v>0</v>
      </c>
      <c r="X30" s="208"/>
    </row>
    <row r="31" spans="1:24" x14ac:dyDescent="0.2">
      <c r="A31" s="69" t="s">
        <v>97</v>
      </c>
      <c r="B31" s="38" t="s">
        <v>7</v>
      </c>
      <c r="C31" s="67" t="s">
        <v>77</v>
      </c>
      <c r="D31" s="9">
        <v>0</v>
      </c>
      <c r="E31" s="62" t="s">
        <v>112</v>
      </c>
      <c r="F31" s="6">
        <v>0</v>
      </c>
      <c r="G31" s="36">
        <v>0</v>
      </c>
      <c r="H31" s="12">
        <v>0</v>
      </c>
      <c r="I31" s="19">
        <f t="shared" si="1"/>
        <v>0</v>
      </c>
      <c r="J31" s="129"/>
      <c r="O31" s="69" t="s">
        <v>20</v>
      </c>
      <c r="P31" s="215" t="s">
        <v>226</v>
      </c>
      <c r="Q31" s="67" t="s">
        <v>71</v>
      </c>
      <c r="R31" s="9">
        <v>0</v>
      </c>
      <c r="S31" s="62" t="s">
        <v>112</v>
      </c>
      <c r="T31" s="6">
        <v>0</v>
      </c>
      <c r="U31" s="36">
        <v>0</v>
      </c>
      <c r="V31" s="12">
        <v>0</v>
      </c>
      <c r="W31" s="222">
        <f t="shared" si="0"/>
        <v>0</v>
      </c>
      <c r="X31" s="208"/>
    </row>
    <row r="32" spans="1:24" x14ac:dyDescent="0.2">
      <c r="A32" s="69" t="s">
        <v>16</v>
      </c>
      <c r="B32" s="38" t="s">
        <v>7</v>
      </c>
      <c r="C32" s="67" t="s">
        <v>68</v>
      </c>
      <c r="D32" s="9">
        <v>7</v>
      </c>
      <c r="E32" s="61">
        <v>4.9409722222222225E-3</v>
      </c>
      <c r="F32" s="6">
        <v>0</v>
      </c>
      <c r="G32" s="183">
        <v>5.0046296296296297E-3</v>
      </c>
      <c r="H32" s="12">
        <v>0</v>
      </c>
      <c r="I32" s="19">
        <f t="shared" si="1"/>
        <v>7</v>
      </c>
      <c r="J32" s="129"/>
      <c r="O32" s="177" t="s">
        <v>156</v>
      </c>
      <c r="P32" s="211" t="s">
        <v>226</v>
      </c>
      <c r="Q32" s="67">
        <v>0</v>
      </c>
      <c r="R32" s="9">
        <v>0</v>
      </c>
      <c r="S32" s="62">
        <v>0</v>
      </c>
      <c r="T32" s="6">
        <v>0</v>
      </c>
      <c r="U32" s="36">
        <v>0</v>
      </c>
      <c r="V32" s="12">
        <v>0</v>
      </c>
      <c r="W32" s="222">
        <f t="shared" si="0"/>
        <v>0</v>
      </c>
      <c r="X32" s="208" t="s">
        <v>202</v>
      </c>
    </row>
    <row r="33" spans="1:24" x14ac:dyDescent="0.2">
      <c r="A33" s="69" t="s">
        <v>22</v>
      </c>
      <c r="B33" s="38" t="s">
        <v>7</v>
      </c>
      <c r="C33" s="67" t="s">
        <v>73</v>
      </c>
      <c r="D33" s="9">
        <v>4</v>
      </c>
      <c r="E33" s="61">
        <v>5.2002314814814819E-3</v>
      </c>
      <c r="F33" s="6">
        <v>0</v>
      </c>
      <c r="G33" s="183">
        <v>5.1805555555555554E-3</v>
      </c>
      <c r="H33" s="12">
        <v>0</v>
      </c>
      <c r="I33" s="19">
        <f t="shared" si="1"/>
        <v>4</v>
      </c>
      <c r="J33" s="129"/>
      <c r="O33" s="69" t="s">
        <v>133</v>
      </c>
      <c r="P33" s="215" t="s">
        <v>227</v>
      </c>
      <c r="Q33" s="67" t="s">
        <v>112</v>
      </c>
      <c r="R33" s="9">
        <v>0</v>
      </c>
      <c r="S33" s="61">
        <v>5.2372685185185187E-3</v>
      </c>
      <c r="T33" s="6">
        <v>0</v>
      </c>
      <c r="U33" s="36">
        <v>0</v>
      </c>
      <c r="V33" s="12">
        <v>0</v>
      </c>
      <c r="W33" s="222">
        <f t="shared" si="0"/>
        <v>0</v>
      </c>
      <c r="X33" s="208"/>
    </row>
    <row r="34" spans="1:24" x14ac:dyDescent="0.2">
      <c r="A34" s="69" t="s">
        <v>122</v>
      </c>
      <c r="B34" s="38" t="s">
        <v>7</v>
      </c>
      <c r="C34" s="67" t="s">
        <v>80</v>
      </c>
      <c r="D34" s="9">
        <v>0</v>
      </c>
      <c r="E34" s="61" t="s">
        <v>112</v>
      </c>
      <c r="F34" s="6">
        <v>0</v>
      </c>
      <c r="G34" s="36">
        <v>0</v>
      </c>
      <c r="H34" s="12">
        <v>0</v>
      </c>
      <c r="I34" s="19">
        <f t="shared" si="1"/>
        <v>0</v>
      </c>
      <c r="J34" s="129"/>
      <c r="O34" s="69" t="s">
        <v>45</v>
      </c>
      <c r="P34" s="215" t="s">
        <v>227</v>
      </c>
      <c r="Q34" s="67" t="s">
        <v>112</v>
      </c>
      <c r="R34" s="9">
        <v>0</v>
      </c>
      <c r="S34" s="61">
        <v>5.1284722222222226E-3</v>
      </c>
      <c r="T34" s="6">
        <v>0</v>
      </c>
      <c r="U34" s="183">
        <v>5.1296296296296298E-3</v>
      </c>
      <c r="V34" s="12">
        <v>0</v>
      </c>
      <c r="W34" s="222">
        <f t="shared" si="0"/>
        <v>0</v>
      </c>
      <c r="X34" s="208"/>
    </row>
    <row r="35" spans="1:24" x14ac:dyDescent="0.2">
      <c r="A35" s="69" t="s">
        <v>93</v>
      </c>
      <c r="B35" s="38" t="s">
        <v>7</v>
      </c>
      <c r="C35" s="67" t="s">
        <v>66</v>
      </c>
      <c r="D35" s="9">
        <v>9</v>
      </c>
      <c r="E35" s="61">
        <v>4.7708333333333335E-3</v>
      </c>
      <c r="F35" s="6">
        <v>6</v>
      </c>
      <c r="G35" s="183">
        <v>4.7905092592592591E-3</v>
      </c>
      <c r="H35" s="12">
        <v>4</v>
      </c>
      <c r="I35" s="19">
        <f t="shared" si="1"/>
        <v>19</v>
      </c>
      <c r="J35" s="129" t="s">
        <v>194</v>
      </c>
      <c r="O35" s="69" t="s">
        <v>96</v>
      </c>
      <c r="P35" s="215" t="s">
        <v>227</v>
      </c>
      <c r="Q35" s="67" t="s">
        <v>82</v>
      </c>
      <c r="R35" s="9">
        <v>0</v>
      </c>
      <c r="S35" s="61">
        <v>5.0509259259259257E-3</v>
      </c>
      <c r="T35" s="6">
        <v>0</v>
      </c>
      <c r="U35" s="36">
        <v>0</v>
      </c>
      <c r="V35" s="12">
        <v>0</v>
      </c>
      <c r="W35" s="222">
        <f t="shared" si="0"/>
        <v>0</v>
      </c>
      <c r="X35" s="208"/>
    </row>
    <row r="36" spans="1:24" ht="15.75" thickBot="1" x14ac:dyDescent="0.25">
      <c r="A36" s="69" t="s">
        <v>18</v>
      </c>
      <c r="B36" s="38" t="s">
        <v>7</v>
      </c>
      <c r="C36" s="67" t="s">
        <v>69</v>
      </c>
      <c r="D36" s="9">
        <v>0</v>
      </c>
      <c r="E36" s="61">
        <v>5.1898148148148146E-3</v>
      </c>
      <c r="F36" s="6">
        <v>0</v>
      </c>
      <c r="G36" s="36">
        <v>0</v>
      </c>
      <c r="H36" s="12">
        <v>0</v>
      </c>
      <c r="I36" s="19">
        <f t="shared" si="1"/>
        <v>0</v>
      </c>
      <c r="J36" s="129"/>
      <c r="O36" s="157" t="s">
        <v>132</v>
      </c>
      <c r="P36" s="215" t="s">
        <v>227</v>
      </c>
      <c r="Q36" s="143" t="s">
        <v>112</v>
      </c>
      <c r="R36" s="144">
        <v>0</v>
      </c>
      <c r="S36" s="159">
        <v>5.2372685185185187E-3</v>
      </c>
      <c r="T36" s="182">
        <v>0</v>
      </c>
      <c r="U36" s="161">
        <v>0</v>
      </c>
      <c r="V36" s="146">
        <v>0</v>
      </c>
      <c r="W36" s="224">
        <f t="shared" si="0"/>
        <v>0</v>
      </c>
      <c r="X36" s="208"/>
    </row>
    <row r="37" spans="1:24" ht="15.75" thickBot="1" x14ac:dyDescent="0.25">
      <c r="A37" s="157" t="s">
        <v>131</v>
      </c>
      <c r="B37" s="158" t="s">
        <v>7</v>
      </c>
      <c r="C37" s="143" t="s">
        <v>112</v>
      </c>
      <c r="D37" s="144">
        <v>0</v>
      </c>
      <c r="E37" s="159">
        <v>4.9351851851851848E-3</v>
      </c>
      <c r="F37" s="182">
        <v>0</v>
      </c>
      <c r="G37" s="184">
        <v>4.9039351851851857E-3</v>
      </c>
      <c r="H37" s="146">
        <v>2</v>
      </c>
      <c r="I37" s="152">
        <f t="shared" si="1"/>
        <v>2</v>
      </c>
      <c r="J37" s="129"/>
      <c r="O37" s="153" t="s">
        <v>115</v>
      </c>
      <c r="P37" s="215" t="s">
        <v>227</v>
      </c>
      <c r="Q37" s="155" t="s">
        <v>112</v>
      </c>
      <c r="R37" s="154">
        <v>0</v>
      </c>
      <c r="S37" s="185">
        <v>5.0752314814814818E-3</v>
      </c>
      <c r="T37" s="154">
        <v>0</v>
      </c>
      <c r="U37" s="155">
        <v>0</v>
      </c>
      <c r="V37" s="49">
        <v>0</v>
      </c>
      <c r="W37" s="206">
        <f t="shared" si="0"/>
        <v>0</v>
      </c>
      <c r="X37" s="208"/>
    </row>
    <row r="38" spans="1:24" x14ac:dyDescent="0.2">
      <c r="A38" s="153" t="s">
        <v>127</v>
      </c>
      <c r="B38" s="189" t="s">
        <v>14</v>
      </c>
      <c r="C38" s="155" t="s">
        <v>112</v>
      </c>
      <c r="D38" s="154">
        <v>0</v>
      </c>
      <c r="E38" s="185">
        <v>4.6851851851851846E-3</v>
      </c>
      <c r="F38" s="154">
        <v>8</v>
      </c>
      <c r="G38" s="185">
        <v>4.6423611111111119E-3</v>
      </c>
      <c r="H38" s="49">
        <v>7</v>
      </c>
      <c r="I38" s="50">
        <f t="shared" si="1"/>
        <v>15</v>
      </c>
      <c r="J38" s="129"/>
      <c r="K38" s="150">
        <f>SUM(I38:I43)</f>
        <v>36</v>
      </c>
      <c r="L38" t="s">
        <v>14</v>
      </c>
      <c r="O38" s="69" t="s">
        <v>97</v>
      </c>
      <c r="P38" s="219" t="s">
        <v>7</v>
      </c>
      <c r="Q38" s="36" t="s">
        <v>77</v>
      </c>
      <c r="R38" s="6">
        <v>0</v>
      </c>
      <c r="S38" s="36" t="s">
        <v>112</v>
      </c>
      <c r="T38" s="6">
        <v>0</v>
      </c>
      <c r="U38" s="36">
        <v>0</v>
      </c>
      <c r="V38" s="12">
        <v>0</v>
      </c>
      <c r="W38" s="222">
        <f t="shared" si="0"/>
        <v>0</v>
      </c>
      <c r="X38" s="208"/>
    </row>
    <row r="39" spans="1:24" x14ac:dyDescent="0.2">
      <c r="A39" s="69" t="s">
        <v>154</v>
      </c>
      <c r="B39" s="175" t="s">
        <v>14</v>
      </c>
      <c r="C39" s="36" t="s">
        <v>112</v>
      </c>
      <c r="D39" s="6">
        <v>0</v>
      </c>
      <c r="E39" s="183">
        <v>4.6238425925925926E-3</v>
      </c>
      <c r="F39" s="6">
        <v>9</v>
      </c>
      <c r="G39" s="183">
        <v>4.572916666666667E-3</v>
      </c>
      <c r="H39" s="12">
        <v>8</v>
      </c>
      <c r="I39" s="19">
        <f t="shared" si="1"/>
        <v>17</v>
      </c>
      <c r="J39" s="129" t="s">
        <v>196</v>
      </c>
      <c r="O39" s="69" t="s">
        <v>122</v>
      </c>
      <c r="P39" s="219" t="s">
        <v>7</v>
      </c>
      <c r="Q39" s="36" t="s">
        <v>80</v>
      </c>
      <c r="R39" s="6">
        <v>0</v>
      </c>
      <c r="S39" s="183" t="s">
        <v>112</v>
      </c>
      <c r="T39" s="6">
        <v>0</v>
      </c>
      <c r="U39" s="36">
        <v>0</v>
      </c>
      <c r="V39" s="12">
        <v>0</v>
      </c>
      <c r="W39" s="222">
        <f t="shared" si="0"/>
        <v>0</v>
      </c>
      <c r="X39" s="208"/>
    </row>
    <row r="40" spans="1:24" x14ac:dyDescent="0.2">
      <c r="A40" s="69" t="s">
        <v>94</v>
      </c>
      <c r="B40" s="175" t="s">
        <v>14</v>
      </c>
      <c r="C40" s="36" t="s">
        <v>78</v>
      </c>
      <c r="D40" s="6">
        <v>3</v>
      </c>
      <c r="E40" s="183" t="s">
        <v>112</v>
      </c>
      <c r="F40" s="6">
        <v>0</v>
      </c>
      <c r="G40" s="36">
        <v>0</v>
      </c>
      <c r="H40" s="12">
        <v>0</v>
      </c>
      <c r="I40" s="19">
        <f t="shared" si="1"/>
        <v>3</v>
      </c>
      <c r="J40" s="129"/>
      <c r="O40" s="69" t="s">
        <v>18</v>
      </c>
      <c r="P40" s="219" t="s">
        <v>7</v>
      </c>
      <c r="Q40" s="36" t="s">
        <v>69</v>
      </c>
      <c r="R40" s="6">
        <v>0</v>
      </c>
      <c r="S40" s="183">
        <v>5.1898148148148146E-3</v>
      </c>
      <c r="T40" s="6">
        <v>0</v>
      </c>
      <c r="U40" s="36">
        <v>0</v>
      </c>
      <c r="V40" s="12">
        <v>0</v>
      </c>
      <c r="W40" s="222">
        <f t="shared" si="0"/>
        <v>0</v>
      </c>
      <c r="X40" s="208"/>
    </row>
    <row r="41" spans="1:24" x14ac:dyDescent="0.2">
      <c r="A41" s="69" t="s">
        <v>138</v>
      </c>
      <c r="B41" s="175" t="s">
        <v>14</v>
      </c>
      <c r="C41" s="36" t="s">
        <v>81</v>
      </c>
      <c r="D41" s="6">
        <v>0</v>
      </c>
      <c r="E41" s="183">
        <v>5.1030092592592594E-3</v>
      </c>
      <c r="F41" s="6">
        <v>0</v>
      </c>
      <c r="G41" s="36">
        <v>0</v>
      </c>
      <c r="H41" s="12">
        <v>0</v>
      </c>
      <c r="I41" s="19">
        <f t="shared" si="1"/>
        <v>0</v>
      </c>
      <c r="J41" s="129"/>
      <c r="O41" s="69" t="s">
        <v>138</v>
      </c>
      <c r="P41" s="219" t="s">
        <v>14</v>
      </c>
      <c r="Q41" s="36" t="s">
        <v>81</v>
      </c>
      <c r="R41" s="6">
        <v>0</v>
      </c>
      <c r="S41" s="183">
        <v>5.1030092592592594E-3</v>
      </c>
      <c r="T41" s="6">
        <v>0</v>
      </c>
      <c r="U41" s="36">
        <v>0</v>
      </c>
      <c r="V41" s="12">
        <v>0</v>
      </c>
      <c r="W41" s="222">
        <f t="shared" si="0"/>
        <v>0</v>
      </c>
      <c r="X41" s="208"/>
    </row>
    <row r="42" spans="1:24" ht="15.75" thickBot="1" x14ac:dyDescent="0.25">
      <c r="A42" s="69" t="s">
        <v>21</v>
      </c>
      <c r="B42" s="175" t="s">
        <v>14</v>
      </c>
      <c r="C42" s="36" t="s">
        <v>72</v>
      </c>
      <c r="D42" s="6">
        <v>1</v>
      </c>
      <c r="E42" s="183" t="s">
        <v>112</v>
      </c>
      <c r="F42" s="6">
        <v>0</v>
      </c>
      <c r="G42" s="183">
        <v>5.208333333333333E-3</v>
      </c>
      <c r="H42" s="12">
        <v>0</v>
      </c>
      <c r="I42" s="19">
        <f t="shared" si="1"/>
        <v>1</v>
      </c>
      <c r="J42" s="129"/>
      <c r="O42" s="339" t="s">
        <v>189</v>
      </c>
      <c r="P42" s="340" t="s">
        <v>14</v>
      </c>
      <c r="Q42" s="55">
        <v>0</v>
      </c>
      <c r="R42" s="56">
        <v>0</v>
      </c>
      <c r="S42" s="55">
        <v>0</v>
      </c>
      <c r="T42" s="56">
        <v>0</v>
      </c>
      <c r="U42" s="186">
        <v>4.9861111111111104E-3</v>
      </c>
      <c r="V42" s="52">
        <v>0</v>
      </c>
      <c r="W42" s="207">
        <f t="shared" si="0"/>
        <v>0</v>
      </c>
      <c r="X42" s="209"/>
    </row>
    <row r="43" spans="1:24" ht="15.75" thickBot="1" x14ac:dyDescent="0.25">
      <c r="A43" s="339" t="s">
        <v>189</v>
      </c>
      <c r="B43" s="176" t="s">
        <v>14</v>
      </c>
      <c r="C43" s="55">
        <v>0</v>
      </c>
      <c r="D43" s="56">
        <v>0</v>
      </c>
      <c r="E43" s="55">
        <v>0</v>
      </c>
      <c r="F43" s="56">
        <v>0</v>
      </c>
      <c r="G43" s="186">
        <v>4.9861111111111104E-3</v>
      </c>
      <c r="H43" s="52">
        <v>0</v>
      </c>
      <c r="I43" s="20">
        <f t="shared" si="1"/>
        <v>0</v>
      </c>
      <c r="J43" s="129"/>
    </row>
    <row r="51" spans="13:13" x14ac:dyDescent="0.2">
      <c r="M51" t="s">
        <v>38</v>
      </c>
    </row>
  </sheetData>
  <autoFilter ref="A3:E26" xr:uid="{00000000-0009-0000-0000-000003000000}">
    <sortState ref="A4:E41">
      <sortCondition ref="E3:E25"/>
    </sortState>
  </autoFilter>
  <sortState ref="A4:I41">
    <sortCondition ref="B4:B41"/>
  </sortState>
  <printOptions gridLines="1"/>
  <pageMargins left="0.7" right="0.7" top="0.78740157499999996" bottom="0.78740157499999996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1"/>
  <sheetViews>
    <sheetView workbookViewId="0" xr3:uid="{F9CF3CF3-643B-5BE6-8B46-32C596A47465}">
      <selection activeCell="J8" sqref="J8"/>
    </sheetView>
  </sheetViews>
  <sheetFormatPr defaultRowHeight="15" x14ac:dyDescent="0.2"/>
  <cols>
    <col min="1" max="1" width="19.50390625" customWidth="1"/>
    <col min="2" max="2" width="33.62890625" customWidth="1"/>
    <col min="3" max="3" width="7.6640625" style="33" customWidth="1"/>
    <col min="4" max="4" width="7.80078125" style="4" customWidth="1"/>
    <col min="5" max="5" width="9.14453125" style="33"/>
    <col min="6" max="6" width="9.14453125" style="4"/>
    <col min="7" max="7" width="9.14453125" style="33"/>
    <col min="8" max="8" width="9.14453125" style="4"/>
    <col min="9" max="9" width="9.68359375" style="4" customWidth="1"/>
  </cols>
  <sheetData>
    <row r="1" spans="1:10" x14ac:dyDescent="0.2">
      <c r="A1" s="25" t="s">
        <v>32</v>
      </c>
    </row>
    <row r="2" spans="1:10" ht="15.75" thickBot="1" x14ac:dyDescent="0.25"/>
    <row r="3" spans="1:10" ht="15.75" thickBot="1" x14ac:dyDescent="0.25">
      <c r="C3" s="85" t="s">
        <v>105</v>
      </c>
      <c r="D3" s="80"/>
      <c r="E3" s="34" t="s">
        <v>107</v>
      </c>
      <c r="F3" s="15"/>
      <c r="G3" s="85" t="s">
        <v>109</v>
      </c>
      <c r="H3" s="103"/>
      <c r="I3" s="162" t="s">
        <v>147</v>
      </c>
    </row>
    <row r="4" spans="1:10" ht="15.75" thickBot="1" x14ac:dyDescent="0.25">
      <c r="A4" s="14" t="s">
        <v>85</v>
      </c>
      <c r="B4" s="59" t="s">
        <v>86</v>
      </c>
      <c r="C4" s="34" t="s">
        <v>31</v>
      </c>
      <c r="D4" s="15" t="s">
        <v>10</v>
      </c>
      <c r="E4" s="60" t="s">
        <v>31</v>
      </c>
      <c r="F4" s="41" t="s">
        <v>10</v>
      </c>
      <c r="G4" s="85" t="s">
        <v>31</v>
      </c>
      <c r="H4" s="103" t="s">
        <v>10</v>
      </c>
      <c r="I4" s="163" t="s">
        <v>162</v>
      </c>
      <c r="J4" s="133" t="s">
        <v>177</v>
      </c>
    </row>
    <row r="5" spans="1:10" ht="31.5" customHeight="1" x14ac:dyDescent="0.2">
      <c r="A5" s="92" t="s">
        <v>228</v>
      </c>
      <c r="B5" s="95" t="s">
        <v>101</v>
      </c>
      <c r="C5" s="99">
        <v>1109</v>
      </c>
      <c r="D5" s="100">
        <v>15</v>
      </c>
      <c r="E5" s="99">
        <v>1116</v>
      </c>
      <c r="F5" s="106">
        <v>15</v>
      </c>
      <c r="G5" s="66">
        <v>1079</v>
      </c>
      <c r="H5" s="49">
        <v>9</v>
      </c>
      <c r="I5" s="50">
        <f>SUM(D5+F5+H5)</f>
        <v>39</v>
      </c>
      <c r="J5" t="s">
        <v>227</v>
      </c>
    </row>
    <row r="6" spans="1:10" ht="30" customHeight="1" x14ac:dyDescent="0.2">
      <c r="A6" s="84" t="s">
        <v>5</v>
      </c>
      <c r="B6" s="76" t="s">
        <v>102</v>
      </c>
      <c r="C6" s="101">
        <v>1061</v>
      </c>
      <c r="D6" s="77">
        <v>13</v>
      </c>
      <c r="E6" s="101">
        <v>1108</v>
      </c>
      <c r="F6" s="79">
        <v>13</v>
      </c>
      <c r="G6" s="67">
        <v>0</v>
      </c>
      <c r="H6" s="12">
        <v>0</v>
      </c>
      <c r="I6" s="19">
        <f t="shared" ref="I6:I12" si="0">SUM(D6+F6+H6)</f>
        <v>26</v>
      </c>
      <c r="J6" t="s">
        <v>5</v>
      </c>
    </row>
    <row r="7" spans="1:10" ht="31.35" customHeight="1" x14ac:dyDescent="0.2">
      <c r="A7" s="84" t="s">
        <v>7</v>
      </c>
      <c r="B7" s="76" t="s">
        <v>103</v>
      </c>
      <c r="C7" s="101">
        <v>1015</v>
      </c>
      <c r="D7" s="77">
        <v>11</v>
      </c>
      <c r="E7" s="101">
        <v>996</v>
      </c>
      <c r="F7" s="79">
        <v>9</v>
      </c>
      <c r="G7" s="67">
        <v>0</v>
      </c>
      <c r="H7" s="12">
        <v>0</v>
      </c>
      <c r="I7" s="19">
        <f t="shared" si="0"/>
        <v>20</v>
      </c>
      <c r="J7" t="s">
        <v>7</v>
      </c>
    </row>
    <row r="8" spans="1:10" ht="30" customHeight="1" x14ac:dyDescent="0.2">
      <c r="A8" s="84" t="s">
        <v>229</v>
      </c>
      <c r="B8" s="7" t="s">
        <v>161</v>
      </c>
      <c r="C8" s="101">
        <v>977</v>
      </c>
      <c r="D8" s="77">
        <v>9</v>
      </c>
      <c r="E8" s="101">
        <v>1056</v>
      </c>
      <c r="F8" s="79">
        <v>11</v>
      </c>
      <c r="G8" s="67">
        <v>1091</v>
      </c>
      <c r="H8" s="12">
        <v>13</v>
      </c>
      <c r="I8" s="19">
        <f>SUM(D8+F8+H8+I9+I10)</f>
        <v>48</v>
      </c>
      <c r="J8" t="s">
        <v>226</v>
      </c>
    </row>
    <row r="9" spans="1:10" ht="30" customHeight="1" x14ac:dyDescent="0.2">
      <c r="A9" s="17" t="s">
        <v>230</v>
      </c>
      <c r="B9" s="76" t="s">
        <v>185</v>
      </c>
      <c r="C9" s="101">
        <v>0</v>
      </c>
      <c r="D9" s="77">
        <v>0</v>
      </c>
      <c r="E9" s="101">
        <v>0</v>
      </c>
      <c r="F9" s="79">
        <v>0</v>
      </c>
      <c r="G9" s="67">
        <v>1056</v>
      </c>
      <c r="H9" s="12">
        <v>8</v>
      </c>
      <c r="I9" s="105">
        <f t="shared" si="0"/>
        <v>8</v>
      </c>
    </row>
    <row r="10" spans="1:10" ht="30" customHeight="1" x14ac:dyDescent="0.2">
      <c r="A10" s="17" t="s">
        <v>231</v>
      </c>
      <c r="B10" s="7" t="s">
        <v>186</v>
      </c>
      <c r="C10" s="101">
        <v>0</v>
      </c>
      <c r="D10" s="77">
        <v>0</v>
      </c>
      <c r="E10" s="101">
        <v>0</v>
      </c>
      <c r="F10" s="79">
        <v>0</v>
      </c>
      <c r="G10" s="67">
        <v>1018</v>
      </c>
      <c r="H10" s="12">
        <v>7</v>
      </c>
      <c r="I10" s="105">
        <f t="shared" si="0"/>
        <v>7</v>
      </c>
    </row>
    <row r="11" spans="1:10" ht="30.6" customHeight="1" x14ac:dyDescent="0.2">
      <c r="A11" s="84" t="s">
        <v>14</v>
      </c>
      <c r="B11" s="7" t="s">
        <v>159</v>
      </c>
      <c r="C11" s="101">
        <v>0</v>
      </c>
      <c r="D11" s="77">
        <v>0</v>
      </c>
      <c r="E11" s="101">
        <v>0</v>
      </c>
      <c r="F11" s="79">
        <v>0</v>
      </c>
      <c r="G11" s="67">
        <v>1089</v>
      </c>
      <c r="H11" s="12">
        <v>11</v>
      </c>
      <c r="I11" s="19">
        <f>SUM(D11+F11+H11+I12)</f>
        <v>25</v>
      </c>
      <c r="J11" t="s">
        <v>14</v>
      </c>
    </row>
    <row r="12" spans="1:10" ht="28.7" customHeight="1" thickBot="1" x14ac:dyDescent="0.25">
      <c r="A12" s="18" t="s">
        <v>14</v>
      </c>
      <c r="B12" s="51" t="s">
        <v>160</v>
      </c>
      <c r="C12" s="102">
        <v>0</v>
      </c>
      <c r="D12" s="78">
        <v>0</v>
      </c>
      <c r="E12" s="102">
        <v>0</v>
      </c>
      <c r="F12" s="83">
        <v>0</v>
      </c>
      <c r="G12" s="68">
        <v>1140</v>
      </c>
      <c r="H12" s="52">
        <v>14</v>
      </c>
      <c r="I12" s="107">
        <f t="shared" si="0"/>
        <v>14</v>
      </c>
    </row>
    <row r="13" spans="1:10" ht="28.35" customHeight="1" x14ac:dyDescent="0.2">
      <c r="A13" s="27"/>
      <c r="B13" s="27"/>
      <c r="C13" s="87"/>
      <c r="D13" s="3"/>
      <c r="E13" s="89"/>
      <c r="F13" s="3"/>
      <c r="I13" s="3"/>
    </row>
    <row r="14" spans="1:10" ht="29.45" customHeight="1" x14ac:dyDescent="0.2">
      <c r="A14" s="27"/>
      <c r="B14" s="27"/>
      <c r="C14" s="87"/>
      <c r="D14" s="3"/>
      <c r="E14" s="89"/>
      <c r="F14" s="3"/>
      <c r="I14" s="3"/>
    </row>
    <row r="15" spans="1:10" ht="28.5" customHeight="1" x14ac:dyDescent="0.2">
      <c r="A15" s="27"/>
      <c r="B15" s="27"/>
      <c r="C15" s="87"/>
      <c r="F15" s="3"/>
      <c r="I15" s="3"/>
    </row>
    <row r="16" spans="1:10" x14ac:dyDescent="0.2">
      <c r="A16" s="27"/>
      <c r="B16" s="27"/>
      <c r="C16" s="88"/>
    </row>
    <row r="17" spans="1:5" x14ac:dyDescent="0.2">
      <c r="A17" s="27"/>
      <c r="B17" s="27"/>
      <c r="C17" s="88"/>
    </row>
    <row r="18" spans="1:5" x14ac:dyDescent="0.2">
      <c r="A18" s="27"/>
      <c r="B18" s="27"/>
      <c r="C18" s="88"/>
    </row>
    <row r="19" spans="1:5" x14ac:dyDescent="0.2">
      <c r="A19" s="27"/>
      <c r="B19" s="27"/>
      <c r="C19" s="88"/>
    </row>
    <row r="31" spans="1:5" x14ac:dyDescent="0.2">
      <c r="E31" s="33" t="s">
        <v>37</v>
      </c>
    </row>
  </sheetData>
  <autoFilter ref="A4:E4" xr:uid="{00000000-0009-0000-0000-000004000000}">
    <sortState ref="A5:F8">
      <sortCondition ref="E4"/>
    </sortState>
  </autoFilter>
  <printOptions gridLines="1"/>
  <pageMargins left="0.7" right="0.7" top="0.78740157499999996" bottom="0.78740157499999996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6"/>
  <sheetViews>
    <sheetView workbookViewId="0" xr3:uid="{78B4E459-6924-5F8B-B7BA-2DD04133E49E}">
      <selection activeCell="J9" sqref="J9"/>
    </sheetView>
  </sheetViews>
  <sheetFormatPr defaultRowHeight="15" x14ac:dyDescent="0.2"/>
  <cols>
    <col min="1" max="1" width="20.84765625" customWidth="1"/>
    <col min="2" max="2" width="31.87890625" customWidth="1"/>
    <col min="3" max="3" width="8.47265625" style="33" customWidth="1"/>
    <col min="4" max="4" width="11.02734375" style="4" customWidth="1"/>
    <col min="5" max="5" width="9.14453125" style="33"/>
    <col min="6" max="6" width="9.14453125" style="4"/>
    <col min="7" max="7" width="9.14453125" style="33"/>
    <col min="8" max="9" width="9.14453125" style="4"/>
  </cols>
  <sheetData>
    <row r="1" spans="1:10" ht="15.75" thickBot="1" x14ac:dyDescent="0.25">
      <c r="A1" s="26" t="s">
        <v>33</v>
      </c>
    </row>
    <row r="2" spans="1:10" ht="15.75" thickBot="1" x14ac:dyDescent="0.25"/>
    <row r="3" spans="1:10" ht="15.75" thickBot="1" x14ac:dyDescent="0.25">
      <c r="C3" s="85" t="s">
        <v>105</v>
      </c>
      <c r="D3" s="112"/>
      <c r="E3" s="117" t="s">
        <v>107</v>
      </c>
      <c r="F3" s="112"/>
      <c r="G3" s="117" t="s">
        <v>109</v>
      </c>
      <c r="H3" s="80"/>
      <c r="I3" s="138" t="s">
        <v>10</v>
      </c>
    </row>
    <row r="4" spans="1:10" ht="15.75" thickBot="1" x14ac:dyDescent="0.25">
      <c r="A4" s="14" t="s">
        <v>85</v>
      </c>
      <c r="B4" s="31" t="s">
        <v>86</v>
      </c>
      <c r="C4" s="54" t="s">
        <v>31</v>
      </c>
      <c r="D4" s="30" t="s">
        <v>10</v>
      </c>
      <c r="E4" s="54" t="s">
        <v>31</v>
      </c>
      <c r="F4" s="30" t="s">
        <v>10</v>
      </c>
      <c r="G4" s="54" t="s">
        <v>31</v>
      </c>
      <c r="H4" s="15" t="s">
        <v>10</v>
      </c>
      <c r="I4" s="164" t="s">
        <v>147</v>
      </c>
      <c r="J4" s="133" t="s">
        <v>178</v>
      </c>
    </row>
    <row r="5" spans="1:10" ht="36.6" customHeight="1" x14ac:dyDescent="0.2">
      <c r="A5" s="118" t="s">
        <v>232</v>
      </c>
      <c r="B5" s="119" t="s">
        <v>87</v>
      </c>
      <c r="C5" s="90">
        <v>1000</v>
      </c>
      <c r="D5" s="91">
        <v>11.25</v>
      </c>
      <c r="E5" s="90">
        <v>994</v>
      </c>
      <c r="F5" s="91">
        <v>8.25</v>
      </c>
      <c r="G5" s="90">
        <v>0</v>
      </c>
      <c r="H5" s="120">
        <v>0</v>
      </c>
      <c r="I5" s="104">
        <f>SUM(D5+F5+H5)</f>
        <v>19.5</v>
      </c>
    </row>
    <row r="6" spans="1:10" ht="36" customHeight="1" x14ac:dyDescent="0.2">
      <c r="A6" s="113" t="s">
        <v>228</v>
      </c>
      <c r="B6" s="108" t="s">
        <v>88</v>
      </c>
      <c r="C6" s="86">
        <v>959</v>
      </c>
      <c r="D6" s="75">
        <v>13</v>
      </c>
      <c r="E6" s="86">
        <v>998</v>
      </c>
      <c r="F6" s="75">
        <v>9</v>
      </c>
      <c r="G6" s="36">
        <v>970</v>
      </c>
      <c r="H6" s="12">
        <v>11</v>
      </c>
      <c r="I6" s="19">
        <f>SUM(D6+F6+H6+I5)</f>
        <v>52.5</v>
      </c>
      <c r="J6" t="s">
        <v>227</v>
      </c>
    </row>
    <row r="7" spans="1:10" ht="28.35" customHeight="1" x14ac:dyDescent="0.2">
      <c r="A7" s="114" t="s">
        <v>5</v>
      </c>
      <c r="B7" s="5" t="s">
        <v>134</v>
      </c>
      <c r="C7" s="86" t="s">
        <v>112</v>
      </c>
      <c r="D7" s="75">
        <v>3.75</v>
      </c>
      <c r="E7" s="86">
        <v>1064</v>
      </c>
      <c r="F7" s="75">
        <v>17.75</v>
      </c>
      <c r="G7" s="86">
        <v>0</v>
      </c>
      <c r="H7" s="79">
        <v>0</v>
      </c>
      <c r="I7" s="19">
        <f>SUM(D7+F7+H7)</f>
        <v>21.5</v>
      </c>
      <c r="J7" t="s">
        <v>5</v>
      </c>
    </row>
    <row r="8" spans="1:10" ht="27.6" customHeight="1" x14ac:dyDescent="0.2">
      <c r="A8" s="115" t="s">
        <v>14</v>
      </c>
      <c r="B8" s="109" t="s">
        <v>135</v>
      </c>
      <c r="C8" s="86" t="s">
        <v>112</v>
      </c>
      <c r="D8" s="75">
        <v>0</v>
      </c>
      <c r="E8" s="86">
        <v>1043</v>
      </c>
      <c r="F8" s="75">
        <v>13</v>
      </c>
      <c r="G8" s="36">
        <v>1030</v>
      </c>
      <c r="H8" s="12">
        <v>15</v>
      </c>
      <c r="I8" s="19">
        <f t="shared" ref="I8:I9" si="0">SUM(D8+F8+H8)</f>
        <v>28</v>
      </c>
      <c r="J8" t="s">
        <v>14</v>
      </c>
    </row>
    <row r="9" spans="1:10" ht="27" customHeight="1" thickBot="1" x14ac:dyDescent="0.25">
      <c r="A9" s="116" t="s">
        <v>226</v>
      </c>
      <c r="B9" s="111" t="s">
        <v>163</v>
      </c>
      <c r="C9" s="93" t="s">
        <v>112</v>
      </c>
      <c r="D9" s="94">
        <v>0</v>
      </c>
      <c r="E9" s="93">
        <v>948</v>
      </c>
      <c r="F9" s="94">
        <v>8</v>
      </c>
      <c r="G9" s="55">
        <v>995</v>
      </c>
      <c r="H9" s="52">
        <v>13</v>
      </c>
      <c r="I9" s="20">
        <f t="shared" si="0"/>
        <v>21</v>
      </c>
      <c r="J9" t="s">
        <v>226</v>
      </c>
    </row>
    <row r="10" spans="1:10" ht="27.6" customHeight="1" x14ac:dyDescent="0.2">
      <c r="B10" s="2"/>
      <c r="C10" s="89"/>
      <c r="D10" s="3"/>
      <c r="E10" s="89"/>
      <c r="I10" s="4">
        <v>0</v>
      </c>
      <c r="J10" t="s">
        <v>7</v>
      </c>
    </row>
    <row r="11" spans="1:10" ht="27.95" customHeight="1" x14ac:dyDescent="0.2">
      <c r="A11" s="27"/>
      <c r="B11" s="27"/>
      <c r="C11" s="89"/>
      <c r="F11" s="3"/>
      <c r="I11" s="3"/>
    </row>
    <row r="12" spans="1:10" ht="29.45" customHeight="1" x14ac:dyDescent="0.2">
      <c r="A12" s="27"/>
      <c r="B12" s="27"/>
      <c r="C12" s="89"/>
      <c r="F12" s="3"/>
      <c r="G12" s="33">
        <v>1004</v>
      </c>
      <c r="I12" s="3"/>
      <c r="J12" t="s">
        <v>187</v>
      </c>
    </row>
    <row r="13" spans="1:10" ht="28.5" customHeight="1" x14ac:dyDescent="0.2">
      <c r="A13" s="27"/>
      <c r="B13" s="27"/>
      <c r="C13" s="89"/>
      <c r="F13" s="3"/>
      <c r="I13" s="3"/>
    </row>
    <row r="14" spans="1:10" ht="26.45" customHeight="1" x14ac:dyDescent="0.2">
      <c r="C14" s="89"/>
      <c r="F14" s="3"/>
      <c r="I14" s="3"/>
    </row>
    <row r="16" spans="1:10" x14ac:dyDescent="0.2">
      <c r="E16" s="33" t="s">
        <v>37</v>
      </c>
    </row>
  </sheetData>
  <autoFilter ref="A4:E6" xr:uid="{00000000-0009-0000-0000-000005000000}">
    <sortState ref="A5:F6">
      <sortCondition ref="E4:E6"/>
    </sortState>
  </autoFilter>
  <printOptions gridLines="1"/>
  <pageMargins left="0.7" right="0.7" top="0.78740157499999996" bottom="0.78740157499999996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3"/>
  <sheetViews>
    <sheetView workbookViewId="0" xr3:uid="{9B253EF2-77E0-53E3-AE26-4D66ECD923F3}">
      <selection activeCell="J6" sqref="J6"/>
    </sheetView>
  </sheetViews>
  <sheetFormatPr defaultRowHeight="15" x14ac:dyDescent="0.2"/>
  <cols>
    <col min="1" max="1" width="21.1171875" customWidth="1"/>
    <col min="2" max="2" width="33.08984375" customWidth="1"/>
    <col min="3" max="3" width="9.14453125" style="33"/>
    <col min="4" max="4" width="9.14453125" style="4"/>
    <col min="5" max="5" width="9.14453125" style="33"/>
    <col min="6" max="6" width="9.14453125" style="4"/>
    <col min="7" max="7" width="9.14453125" style="33"/>
    <col min="8" max="9" width="9.14453125" style="4"/>
    <col min="12" max="12" width="16.27734375" customWidth="1"/>
  </cols>
  <sheetData>
    <row r="1" spans="1:14" x14ac:dyDescent="0.2">
      <c r="A1" s="25" t="s">
        <v>34</v>
      </c>
    </row>
    <row r="2" spans="1:14" ht="15.75" thickBot="1" x14ac:dyDescent="0.25"/>
    <row r="3" spans="1:14" ht="15.75" thickBot="1" x14ac:dyDescent="0.25">
      <c r="C3" s="85" t="s">
        <v>105</v>
      </c>
      <c r="D3" s="80"/>
      <c r="E3" s="123" t="s">
        <v>107</v>
      </c>
      <c r="F3" s="103"/>
      <c r="G3" s="85" t="s">
        <v>109</v>
      </c>
      <c r="H3" s="80"/>
      <c r="I3" s="138" t="s">
        <v>10</v>
      </c>
    </row>
    <row r="4" spans="1:14" ht="15.75" thickBot="1" x14ac:dyDescent="0.25">
      <c r="A4" s="14" t="s">
        <v>85</v>
      </c>
      <c r="B4" s="59" t="s">
        <v>86</v>
      </c>
      <c r="C4" s="34" t="s">
        <v>31</v>
      </c>
      <c r="D4" s="15" t="s">
        <v>10</v>
      </c>
      <c r="E4" s="60" t="s">
        <v>31</v>
      </c>
      <c r="F4" s="41" t="s">
        <v>10</v>
      </c>
      <c r="G4" s="34" t="s">
        <v>31</v>
      </c>
      <c r="H4" s="15" t="s">
        <v>10</v>
      </c>
      <c r="I4" s="165" t="s">
        <v>147</v>
      </c>
      <c r="J4" s="133" t="s">
        <v>179</v>
      </c>
      <c r="L4" s="27"/>
      <c r="M4" s="27"/>
      <c r="N4" s="27"/>
    </row>
    <row r="5" spans="1:14" ht="23.45" customHeight="1" x14ac:dyDescent="0.2">
      <c r="A5" s="124" t="s">
        <v>226</v>
      </c>
      <c r="B5" s="95" t="s">
        <v>89</v>
      </c>
      <c r="C5" s="99">
        <v>1134</v>
      </c>
      <c r="D5" s="100">
        <v>8</v>
      </c>
      <c r="E5" s="96" t="s">
        <v>112</v>
      </c>
      <c r="F5" s="106">
        <v>0</v>
      </c>
      <c r="G5" s="66">
        <v>1166</v>
      </c>
      <c r="H5" s="21">
        <v>11</v>
      </c>
      <c r="I5" s="125">
        <f>SUM(D5+F5+H5)</f>
        <v>19</v>
      </c>
      <c r="J5" t="s">
        <v>226</v>
      </c>
      <c r="L5" s="27"/>
      <c r="M5" s="27"/>
      <c r="N5" s="27"/>
    </row>
    <row r="6" spans="1:14" ht="22.7" customHeight="1" x14ac:dyDescent="0.2">
      <c r="A6" s="113" t="s">
        <v>228</v>
      </c>
      <c r="B6" s="76" t="s">
        <v>136</v>
      </c>
      <c r="C6" s="101">
        <v>1168</v>
      </c>
      <c r="D6" s="77">
        <v>13</v>
      </c>
      <c r="E6" s="97">
        <v>1186</v>
      </c>
      <c r="F6" s="79">
        <v>13</v>
      </c>
      <c r="G6" s="67">
        <v>1119</v>
      </c>
      <c r="H6" s="9">
        <v>7</v>
      </c>
      <c r="I6" s="126">
        <f>SUM(D6+F6+H6+I7)</f>
        <v>53</v>
      </c>
      <c r="J6" t="s">
        <v>227</v>
      </c>
      <c r="L6" s="27"/>
      <c r="M6" s="27"/>
      <c r="N6" s="27"/>
    </row>
    <row r="7" spans="1:14" ht="30" customHeight="1" x14ac:dyDescent="0.2">
      <c r="A7" s="110" t="s">
        <v>233</v>
      </c>
      <c r="B7" s="76" t="s">
        <v>137</v>
      </c>
      <c r="C7" s="101">
        <v>1144</v>
      </c>
      <c r="D7" s="77">
        <v>11</v>
      </c>
      <c r="E7" s="97">
        <v>1142</v>
      </c>
      <c r="F7" s="79">
        <v>9</v>
      </c>
      <c r="G7" s="101">
        <v>0</v>
      </c>
      <c r="H7" s="77">
        <v>0</v>
      </c>
      <c r="I7" s="127">
        <f>SUM(D7+F7+H7)</f>
        <v>20</v>
      </c>
      <c r="L7" s="27"/>
      <c r="M7" s="27"/>
      <c r="N7" s="27"/>
    </row>
    <row r="8" spans="1:14" ht="30" customHeight="1" x14ac:dyDescent="0.2">
      <c r="A8" s="113" t="s">
        <v>36</v>
      </c>
      <c r="B8" s="76" t="s">
        <v>90</v>
      </c>
      <c r="C8" s="101">
        <v>1186</v>
      </c>
      <c r="D8" s="77">
        <v>15</v>
      </c>
      <c r="E8" s="97">
        <v>1181</v>
      </c>
      <c r="F8" s="79">
        <v>11</v>
      </c>
      <c r="G8" s="67">
        <v>1207</v>
      </c>
      <c r="H8" s="9">
        <v>13</v>
      </c>
      <c r="I8" s="126">
        <f>SUM(D8+F8+H8+I9)</f>
        <v>63</v>
      </c>
      <c r="J8" t="s">
        <v>7</v>
      </c>
      <c r="L8" s="27"/>
      <c r="M8" s="27"/>
      <c r="N8" s="27"/>
    </row>
    <row r="9" spans="1:14" ht="30" customHeight="1" x14ac:dyDescent="0.2">
      <c r="A9" s="81" t="s">
        <v>35</v>
      </c>
      <c r="B9" s="121" t="s">
        <v>140</v>
      </c>
      <c r="C9" s="101">
        <v>1102</v>
      </c>
      <c r="D9" s="77">
        <v>7</v>
      </c>
      <c r="E9" s="97">
        <v>1141</v>
      </c>
      <c r="F9" s="79">
        <v>8</v>
      </c>
      <c r="G9" s="67">
        <v>1129</v>
      </c>
      <c r="H9" s="9">
        <v>9</v>
      </c>
      <c r="I9" s="127">
        <f>SUM(D9+F9+H9)</f>
        <v>24</v>
      </c>
      <c r="L9" s="27"/>
      <c r="M9" s="27"/>
      <c r="N9" s="27"/>
    </row>
    <row r="10" spans="1:14" ht="28.35" customHeight="1" x14ac:dyDescent="0.2">
      <c r="A10" s="113" t="s">
        <v>168</v>
      </c>
      <c r="B10" s="121" t="s">
        <v>139</v>
      </c>
      <c r="C10" s="101">
        <v>1138</v>
      </c>
      <c r="D10" s="77">
        <v>9</v>
      </c>
      <c r="E10" s="97">
        <v>1192</v>
      </c>
      <c r="F10" s="79">
        <v>15</v>
      </c>
      <c r="G10" s="67">
        <v>1224</v>
      </c>
      <c r="H10" s="9">
        <v>15</v>
      </c>
      <c r="I10" s="126">
        <f>SUM(D10+F10+H10+I11+I12)</f>
        <v>47</v>
      </c>
      <c r="J10" t="s">
        <v>14</v>
      </c>
      <c r="L10" s="27"/>
      <c r="M10" s="27"/>
      <c r="N10" s="27"/>
    </row>
    <row r="11" spans="1:14" ht="28.35" customHeight="1" x14ac:dyDescent="0.2">
      <c r="A11" s="81" t="s">
        <v>165</v>
      </c>
      <c r="B11" s="7" t="s">
        <v>164</v>
      </c>
      <c r="C11" s="101">
        <v>0</v>
      </c>
      <c r="D11" s="77">
        <v>0</v>
      </c>
      <c r="E11" s="97">
        <v>0</v>
      </c>
      <c r="F11" s="79">
        <v>0</v>
      </c>
      <c r="G11" s="67">
        <v>1128</v>
      </c>
      <c r="H11" s="9">
        <v>8</v>
      </c>
      <c r="I11" s="127">
        <f>SUM(D11+F11+H11)</f>
        <v>8</v>
      </c>
    </row>
    <row r="12" spans="1:14" ht="27.6" customHeight="1" thickBot="1" x14ac:dyDescent="0.25">
      <c r="A12" s="82" t="s">
        <v>167</v>
      </c>
      <c r="B12" s="51" t="s">
        <v>166</v>
      </c>
      <c r="C12" s="122">
        <v>0</v>
      </c>
      <c r="D12" s="78">
        <v>0</v>
      </c>
      <c r="E12" s="98">
        <v>0</v>
      </c>
      <c r="F12" s="83">
        <v>0</v>
      </c>
      <c r="G12" s="68">
        <v>0</v>
      </c>
      <c r="H12" s="11">
        <v>0</v>
      </c>
      <c r="I12" s="107">
        <f>SUM(D12+F12+H12)</f>
        <v>0</v>
      </c>
    </row>
    <row r="13" spans="1:14" ht="27.6" customHeight="1" x14ac:dyDescent="0.2">
      <c r="B13" s="2"/>
      <c r="D13" s="3"/>
      <c r="F13" s="3"/>
      <c r="I13" s="3">
        <v>0</v>
      </c>
      <c r="J13" t="s">
        <v>5</v>
      </c>
    </row>
    <row r="14" spans="1:14" ht="27.6" customHeight="1" x14ac:dyDescent="0.2">
      <c r="B14" s="2"/>
      <c r="D14" s="3"/>
      <c r="F14" s="3"/>
      <c r="I14" s="3"/>
    </row>
    <row r="15" spans="1:14" ht="22.5" customHeight="1" x14ac:dyDescent="0.2">
      <c r="B15" s="2"/>
      <c r="D15" s="3"/>
      <c r="F15" s="3"/>
      <c r="I15" s="3"/>
    </row>
    <row r="23" spans="5:5" x14ac:dyDescent="0.2">
      <c r="E23" s="89" t="s">
        <v>37</v>
      </c>
    </row>
  </sheetData>
  <autoFilter ref="A4:E10" xr:uid="{00000000-0009-0000-0000-000006000000}">
    <sortState ref="A5:F10">
      <sortCondition ref="E4:E10"/>
    </sortState>
  </autoFilter>
  <sortState ref="A5:K12">
    <sortCondition ref="A5:A12"/>
  </sortState>
  <printOptions gridLines="1"/>
  <pageMargins left="0.7" right="0.7" top="0.78740157499999996" bottom="0.78740157499999996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</sheetPr>
  <dimension ref="A1:J47"/>
  <sheetViews>
    <sheetView zoomScale="87" zoomScaleNormal="87" workbookViewId="0" xr3:uid="{85D5C41F-068E-5C55-9968-509E7C2A5619}">
      <selection activeCell="O5" sqref="O5"/>
    </sheetView>
  </sheetViews>
  <sheetFormatPr defaultRowHeight="15" x14ac:dyDescent="0.2"/>
  <cols>
    <col min="1" max="1" width="20.71484375" customWidth="1"/>
    <col min="2" max="2" width="10.76171875" style="4" customWidth="1"/>
    <col min="3" max="3" width="10.89453125" style="4" customWidth="1"/>
    <col min="4" max="4" width="10.22265625" style="4" customWidth="1"/>
    <col min="5" max="5" width="9.14453125" style="4"/>
    <col min="6" max="6" width="11.02734375" style="4" customWidth="1"/>
    <col min="7" max="8" width="9.14453125" style="4"/>
    <col min="9" max="9" width="13.85546875" style="4" customWidth="1"/>
    <col min="10" max="10" width="9.14453125" style="4"/>
  </cols>
  <sheetData>
    <row r="1" spans="1:10" ht="25.5" x14ac:dyDescent="0.35">
      <c r="A1" s="132" t="s">
        <v>145</v>
      </c>
      <c r="B1" s="166"/>
      <c r="C1" s="166"/>
    </row>
    <row r="2" spans="1:10" ht="26.25" thickBot="1" x14ac:dyDescent="0.4">
      <c r="A2" s="132"/>
      <c r="B2" s="166"/>
      <c r="C2" s="166"/>
    </row>
    <row r="3" spans="1:10" ht="15.75" thickBot="1" x14ac:dyDescent="0.25">
      <c r="B3" s="133"/>
      <c r="C3" s="167" t="s">
        <v>170</v>
      </c>
      <c r="D3" s="168"/>
      <c r="I3" s="138" t="s">
        <v>10</v>
      </c>
    </row>
    <row r="4" spans="1:10" ht="15.75" thickBot="1" x14ac:dyDescent="0.25">
      <c r="A4" s="137" t="s">
        <v>1</v>
      </c>
      <c r="B4" s="169" t="s">
        <v>169</v>
      </c>
      <c r="C4" s="30" t="s">
        <v>171</v>
      </c>
      <c r="D4" s="30" t="s">
        <v>172</v>
      </c>
      <c r="E4" s="30" t="s">
        <v>173</v>
      </c>
      <c r="F4" s="30" t="s">
        <v>174</v>
      </c>
      <c r="G4" s="30" t="s">
        <v>175</v>
      </c>
      <c r="H4" s="41" t="s">
        <v>176</v>
      </c>
      <c r="I4" s="138" t="s">
        <v>147</v>
      </c>
      <c r="J4" s="190" t="s">
        <v>144</v>
      </c>
    </row>
    <row r="5" spans="1:10" x14ac:dyDescent="0.2">
      <c r="A5" s="134" t="s">
        <v>227</v>
      </c>
      <c r="B5" s="170">
        <f>SUM(' ŽLV - celkově'!K7)</f>
        <v>39</v>
      </c>
      <c r="C5" s="29">
        <f>SUM('M LV- celkově'!K8)</f>
        <v>40</v>
      </c>
      <c r="D5" s="29">
        <f>SUM('Ž - celkově'!K11)</f>
        <v>80</v>
      </c>
      <c r="E5" s="29">
        <f>SUM('M - celkově'!K18)</f>
        <v>69</v>
      </c>
      <c r="F5" s="29">
        <f>SUM('Fours MIX - celkově'!I5)</f>
        <v>39</v>
      </c>
      <c r="G5" s="29">
        <f>SUM('Fours Ž - celkově'!I6)</f>
        <v>52.5</v>
      </c>
      <c r="H5" s="32">
        <f>SUM('Fours M - celkově'!I6)</f>
        <v>53</v>
      </c>
      <c r="I5" s="139">
        <f>SUM(B5:H5)</f>
        <v>372.5</v>
      </c>
      <c r="J5" s="193" t="s">
        <v>193</v>
      </c>
    </row>
    <row r="6" spans="1:10" x14ac:dyDescent="0.2">
      <c r="A6" s="135" t="s">
        <v>7</v>
      </c>
      <c r="B6" s="171">
        <f>SUM(' ŽLV - celkově'!K9)</f>
        <v>28</v>
      </c>
      <c r="C6" s="6">
        <f>SUM('M LV- celkově'!K11)</f>
        <v>91</v>
      </c>
      <c r="D6" s="6">
        <f>SUM('Ž - celkově'!K16)</f>
        <v>11</v>
      </c>
      <c r="E6" s="6">
        <f>SUM('M - celkově'!K30)</f>
        <v>42</v>
      </c>
      <c r="F6" s="6">
        <f>SUM('Fours MIX - celkově'!I7)</f>
        <v>20</v>
      </c>
      <c r="G6" s="6">
        <f>SUM('Fours Ž - celkově'!I10)</f>
        <v>0</v>
      </c>
      <c r="H6" s="12">
        <f>SUM('Fours M - celkově'!I8)</f>
        <v>63</v>
      </c>
      <c r="I6" s="105">
        <f>SUM(B6:H6)</f>
        <v>255</v>
      </c>
      <c r="J6" s="194" t="s">
        <v>194</v>
      </c>
    </row>
    <row r="7" spans="1:10" x14ac:dyDescent="0.2">
      <c r="A7" s="135" t="s">
        <v>226</v>
      </c>
      <c r="B7" s="171">
        <f>SUM(' ŽLV - celkově'!K4)</f>
        <v>46</v>
      </c>
      <c r="C7" s="6">
        <f>SUM('M LV- celkově'!K4)</f>
        <v>32</v>
      </c>
      <c r="D7" s="6">
        <f>SUM('Ž - celkově'!K4)</f>
        <v>26</v>
      </c>
      <c r="E7" s="6">
        <f>SUM('M - celkově'!K4)</f>
        <v>26</v>
      </c>
      <c r="F7" s="6">
        <f>SUM('Fours MIX - celkově'!I8)</f>
        <v>48</v>
      </c>
      <c r="G7" s="6">
        <f>SUM('Fours Ž - celkově'!I9)</f>
        <v>21</v>
      </c>
      <c r="H7" s="12">
        <f>SUM('Fours M - celkově'!I5)</f>
        <v>19</v>
      </c>
      <c r="I7" s="105">
        <f>SUM(B7:H7)</f>
        <v>218</v>
      </c>
      <c r="J7" s="191" t="s">
        <v>195</v>
      </c>
    </row>
    <row r="8" spans="1:10" x14ac:dyDescent="0.2">
      <c r="A8" s="135" t="s">
        <v>5</v>
      </c>
      <c r="B8" s="171">
        <f>SUM(' ŽLV - celkově'!K6)</f>
        <v>30</v>
      </c>
      <c r="C8" s="6">
        <f>SUM('M LV- celkově'!K7)</f>
        <v>34</v>
      </c>
      <c r="D8" s="6">
        <f>SUM('Ž - celkově'!K7)</f>
        <v>64</v>
      </c>
      <c r="E8" s="6">
        <f>SUM('M - celkově'!K11)</f>
        <v>79</v>
      </c>
      <c r="F8" s="6">
        <f>SUM('Fours MIX - celkově'!I6)</f>
        <v>26</v>
      </c>
      <c r="G8" s="6">
        <f>SUM('Fours Ž - celkově'!I7)</f>
        <v>21.5</v>
      </c>
      <c r="H8" s="12">
        <f>SUM('Fours M - celkově'!I13)</f>
        <v>0</v>
      </c>
      <c r="I8" s="105">
        <f>SUM(B8:H8)</f>
        <v>254.5</v>
      </c>
      <c r="J8" s="194" t="s">
        <v>196</v>
      </c>
    </row>
    <row r="9" spans="1:10" ht="15.75" thickBot="1" x14ac:dyDescent="0.25">
      <c r="A9" s="136" t="s">
        <v>14</v>
      </c>
      <c r="B9" s="172">
        <f>SUM(' ŽLV - celkově'!K11)</f>
        <v>0</v>
      </c>
      <c r="C9" s="56">
        <f>SUM('M LV- celkově'!K15)</f>
        <v>29</v>
      </c>
      <c r="D9" s="56">
        <f>SUM('Ž - celkově'!K17)</f>
        <v>45</v>
      </c>
      <c r="E9" s="56">
        <f>SUM('M - celkově'!K38)</f>
        <v>36</v>
      </c>
      <c r="F9" s="56">
        <f>SUM('Fours MIX - celkově'!I11)</f>
        <v>25</v>
      </c>
      <c r="G9" s="56">
        <f>SUM('Fours Ž - celkově'!I8)</f>
        <v>28</v>
      </c>
      <c r="H9" s="52">
        <f>SUM('Fours M - celkově'!I10)</f>
        <v>47</v>
      </c>
      <c r="I9" s="140">
        <f>SUM(B9:H9)</f>
        <v>210</v>
      </c>
      <c r="J9" s="192" t="s">
        <v>197</v>
      </c>
    </row>
    <row r="11" spans="1:10" x14ac:dyDescent="0.2">
      <c r="A11" s="128"/>
      <c r="B11" s="129"/>
      <c r="C11" s="129"/>
    </row>
    <row r="12" spans="1:10" x14ac:dyDescent="0.2">
      <c r="B12" s="4" t="s">
        <v>141</v>
      </c>
      <c r="C12" s="4" t="s">
        <v>142</v>
      </c>
      <c r="D12" s="195" t="s">
        <v>143</v>
      </c>
    </row>
    <row r="13" spans="1:10" x14ac:dyDescent="0.2">
      <c r="A13" s="1" t="s">
        <v>1</v>
      </c>
      <c r="B13" s="173" t="s">
        <v>3</v>
      </c>
      <c r="C13" s="4" t="s">
        <v>3</v>
      </c>
      <c r="D13" s="173" t="s">
        <v>3</v>
      </c>
      <c r="F13" s="4" t="s">
        <v>10</v>
      </c>
      <c r="G13" s="4" t="s">
        <v>144</v>
      </c>
    </row>
    <row r="14" spans="1:10" x14ac:dyDescent="0.2">
      <c r="A14" t="s">
        <v>227</v>
      </c>
      <c r="B14" s="4">
        <v>162.25</v>
      </c>
      <c r="C14" s="4">
        <v>129.25</v>
      </c>
      <c r="D14" s="4">
        <f>I43</f>
        <v>81</v>
      </c>
      <c r="F14" s="4">
        <f>SUM(B14:D14)</f>
        <v>372.5</v>
      </c>
    </row>
    <row r="15" spans="1:10" x14ac:dyDescent="0.2">
      <c r="A15" t="s">
        <v>7</v>
      </c>
      <c r="B15" s="4">
        <v>108</v>
      </c>
      <c r="C15" s="4">
        <v>78</v>
      </c>
      <c r="D15" s="4">
        <f>I44</f>
        <v>69</v>
      </c>
      <c r="F15" s="4">
        <f t="shared" ref="F15:F18" si="0">SUM(B15:D15)</f>
        <v>255</v>
      </c>
    </row>
    <row r="16" spans="1:10" x14ac:dyDescent="0.2">
      <c r="A16" t="s">
        <v>226</v>
      </c>
      <c r="B16" s="4">
        <v>60</v>
      </c>
      <c r="C16" s="4">
        <v>50</v>
      </c>
      <c r="D16" s="195">
        <f>I45</f>
        <v>108</v>
      </c>
      <c r="F16" s="4">
        <f t="shared" si="0"/>
        <v>218</v>
      </c>
    </row>
    <row r="17" spans="1:9" x14ac:dyDescent="0.2">
      <c r="A17" t="s">
        <v>5</v>
      </c>
      <c r="B17" s="4">
        <v>50.75</v>
      </c>
      <c r="C17" s="4">
        <v>117.75</v>
      </c>
      <c r="D17" s="4">
        <f>I46</f>
        <v>86</v>
      </c>
      <c r="F17" s="4">
        <f t="shared" si="0"/>
        <v>254.5</v>
      </c>
    </row>
    <row r="18" spans="1:9" x14ac:dyDescent="0.2">
      <c r="A18" t="s">
        <v>14</v>
      </c>
      <c r="B18" s="4">
        <v>33</v>
      </c>
      <c r="C18" s="4">
        <v>82</v>
      </c>
      <c r="D18" s="4">
        <f>I47</f>
        <v>95</v>
      </c>
      <c r="F18" s="4">
        <f t="shared" si="0"/>
        <v>210</v>
      </c>
    </row>
    <row r="22" spans="1:9" ht="15.75" thickBot="1" x14ac:dyDescent="0.25">
      <c r="B22" s="345" t="s">
        <v>180</v>
      </c>
      <c r="C22" s="345"/>
      <c r="D22" s="345"/>
      <c r="E22" s="345"/>
      <c r="F22" s="345"/>
      <c r="G22" s="345"/>
      <c r="H22" s="345"/>
    </row>
    <row r="23" spans="1:9" x14ac:dyDescent="0.2">
      <c r="A23" s="16" t="s">
        <v>1</v>
      </c>
      <c r="B23" s="154" t="s">
        <v>169</v>
      </c>
      <c r="C23" s="154" t="s">
        <v>171</v>
      </c>
      <c r="D23" s="154" t="s">
        <v>172</v>
      </c>
      <c r="E23" s="154" t="s">
        <v>173</v>
      </c>
      <c r="F23" s="154" t="s">
        <v>174</v>
      </c>
      <c r="G23" s="154" t="s">
        <v>175</v>
      </c>
      <c r="H23" s="49" t="s">
        <v>176</v>
      </c>
      <c r="I23" s="104" t="s">
        <v>183</v>
      </c>
    </row>
    <row r="24" spans="1:9" x14ac:dyDescent="0.2">
      <c r="A24" s="8" t="s">
        <v>104</v>
      </c>
      <c r="B24" s="6">
        <v>0</v>
      </c>
      <c r="C24" s="6">
        <v>15</v>
      </c>
      <c r="D24" s="6">
        <v>43</v>
      </c>
      <c r="E24" s="6">
        <v>41</v>
      </c>
      <c r="F24" s="6">
        <v>15</v>
      </c>
      <c r="G24" s="6">
        <v>24.25</v>
      </c>
      <c r="H24" s="12">
        <v>24</v>
      </c>
      <c r="I24" s="196">
        <f>SUM(B24:H24)</f>
        <v>162.25</v>
      </c>
    </row>
    <row r="25" spans="1:9" x14ac:dyDescent="0.2">
      <c r="A25" s="8" t="s">
        <v>7</v>
      </c>
      <c r="B25" s="6">
        <v>9</v>
      </c>
      <c r="C25" s="6">
        <v>30</v>
      </c>
      <c r="D25" s="6">
        <v>11</v>
      </c>
      <c r="E25" s="6">
        <v>25</v>
      </c>
      <c r="F25" s="6">
        <v>11</v>
      </c>
      <c r="G25" s="6">
        <v>0</v>
      </c>
      <c r="H25" s="12">
        <v>22</v>
      </c>
      <c r="I25" s="105">
        <f t="shared" ref="I25:I28" si="1">SUM(B25:H25)</f>
        <v>108</v>
      </c>
    </row>
    <row r="26" spans="1:9" x14ac:dyDescent="0.2">
      <c r="A26" s="8" t="s">
        <v>226</v>
      </c>
      <c r="B26" s="6">
        <v>24</v>
      </c>
      <c r="C26" s="6">
        <v>5</v>
      </c>
      <c r="D26" s="6">
        <v>0</v>
      </c>
      <c r="E26" s="6">
        <v>14</v>
      </c>
      <c r="F26" s="6">
        <v>9</v>
      </c>
      <c r="G26" s="6">
        <v>0</v>
      </c>
      <c r="H26" s="12">
        <v>8</v>
      </c>
      <c r="I26" s="105">
        <f t="shared" si="1"/>
        <v>60</v>
      </c>
    </row>
    <row r="27" spans="1:9" x14ac:dyDescent="0.2">
      <c r="A27" s="8" t="s">
        <v>5</v>
      </c>
      <c r="B27" s="6">
        <v>15</v>
      </c>
      <c r="C27" s="6">
        <v>13</v>
      </c>
      <c r="D27" s="6">
        <v>6</v>
      </c>
      <c r="E27" s="6">
        <v>0</v>
      </c>
      <c r="F27" s="6">
        <v>13</v>
      </c>
      <c r="G27" s="6">
        <v>3.75</v>
      </c>
      <c r="H27" s="12">
        <v>0</v>
      </c>
      <c r="I27" s="105">
        <f t="shared" si="1"/>
        <v>50.75</v>
      </c>
    </row>
    <row r="28" spans="1:9" ht="15.75" thickBot="1" x14ac:dyDescent="0.25">
      <c r="A28" s="10" t="s">
        <v>14</v>
      </c>
      <c r="B28" s="56">
        <v>0</v>
      </c>
      <c r="C28" s="56">
        <v>11</v>
      </c>
      <c r="D28" s="56">
        <v>9</v>
      </c>
      <c r="E28" s="56">
        <v>4</v>
      </c>
      <c r="F28" s="56">
        <v>0</v>
      </c>
      <c r="G28" s="56">
        <v>0</v>
      </c>
      <c r="H28" s="52">
        <v>9</v>
      </c>
      <c r="I28" s="140">
        <f t="shared" si="1"/>
        <v>33</v>
      </c>
    </row>
    <row r="29" spans="1:9" x14ac:dyDescent="0.2">
      <c r="B29" s="4">
        <f>SUM(B24:B28)</f>
        <v>48</v>
      </c>
      <c r="C29" s="4">
        <f t="shared" ref="C29:H29" si="2">SUM(C24:C28)</f>
        <v>74</v>
      </c>
      <c r="D29" s="4">
        <f t="shared" si="2"/>
        <v>69</v>
      </c>
      <c r="E29" s="4">
        <f t="shared" si="2"/>
        <v>84</v>
      </c>
      <c r="F29" s="4">
        <f t="shared" si="2"/>
        <v>48</v>
      </c>
      <c r="G29" s="4">
        <f t="shared" si="2"/>
        <v>28</v>
      </c>
      <c r="H29" s="4">
        <f t="shared" si="2"/>
        <v>63</v>
      </c>
    </row>
    <row r="32" spans="1:9" ht="15.75" thickBot="1" x14ac:dyDescent="0.25">
      <c r="B32" s="345" t="s">
        <v>181</v>
      </c>
      <c r="C32" s="345"/>
      <c r="D32" s="345"/>
      <c r="E32" s="345"/>
      <c r="F32" s="345"/>
      <c r="G32" s="345"/>
      <c r="H32" s="345"/>
    </row>
    <row r="33" spans="1:9" x14ac:dyDescent="0.2">
      <c r="A33" s="16" t="s">
        <v>1</v>
      </c>
      <c r="B33" s="154" t="s">
        <v>169</v>
      </c>
      <c r="C33" s="154" t="s">
        <v>171</v>
      </c>
      <c r="D33" s="154" t="s">
        <v>172</v>
      </c>
      <c r="E33" s="154" t="s">
        <v>173</v>
      </c>
      <c r="F33" s="154" t="s">
        <v>174</v>
      </c>
      <c r="G33" s="154" t="s">
        <v>175</v>
      </c>
      <c r="H33" s="21" t="s">
        <v>176</v>
      </c>
      <c r="I33" s="104" t="s">
        <v>183</v>
      </c>
    </row>
    <row r="34" spans="1:9" x14ac:dyDescent="0.2">
      <c r="A34" s="8" t="s">
        <v>104</v>
      </c>
      <c r="B34" s="6">
        <v>24</v>
      </c>
      <c r="C34" s="6">
        <v>14</v>
      </c>
      <c r="D34" s="6">
        <v>15</v>
      </c>
      <c r="E34" s="6">
        <v>22</v>
      </c>
      <c r="F34" s="6">
        <v>15</v>
      </c>
      <c r="G34" s="6">
        <v>17.25</v>
      </c>
      <c r="H34" s="9">
        <v>22</v>
      </c>
      <c r="I34" s="196">
        <f>SUM(B34:H34)</f>
        <v>129.25</v>
      </c>
    </row>
    <row r="35" spans="1:9" x14ac:dyDescent="0.2">
      <c r="A35" s="8" t="s">
        <v>7</v>
      </c>
      <c r="B35" s="6">
        <v>8</v>
      </c>
      <c r="C35" s="6">
        <v>31</v>
      </c>
      <c r="D35" s="6">
        <v>0</v>
      </c>
      <c r="E35" s="6">
        <v>11</v>
      </c>
      <c r="F35" s="6">
        <v>9</v>
      </c>
      <c r="G35" s="6">
        <v>0</v>
      </c>
      <c r="H35" s="9">
        <v>19</v>
      </c>
      <c r="I35" s="105">
        <f t="shared" ref="I35:I38" si="3">SUM(B35:H35)</f>
        <v>78</v>
      </c>
    </row>
    <row r="36" spans="1:9" x14ac:dyDescent="0.2">
      <c r="A36" s="8" t="s">
        <v>226</v>
      </c>
      <c r="B36" s="6">
        <v>9</v>
      </c>
      <c r="C36" s="6">
        <v>7</v>
      </c>
      <c r="D36" s="6">
        <v>11</v>
      </c>
      <c r="E36" s="6">
        <v>4</v>
      </c>
      <c r="F36" s="6">
        <v>11</v>
      </c>
      <c r="G36" s="6">
        <v>8</v>
      </c>
      <c r="H36" s="9">
        <v>0</v>
      </c>
      <c r="I36" s="105">
        <f t="shared" si="3"/>
        <v>50</v>
      </c>
    </row>
    <row r="37" spans="1:9" x14ac:dyDescent="0.2">
      <c r="A37" s="8" t="s">
        <v>5</v>
      </c>
      <c r="B37" s="6">
        <v>15</v>
      </c>
      <c r="C37" s="6">
        <v>13</v>
      </c>
      <c r="D37" s="6">
        <v>29</v>
      </c>
      <c r="E37" s="6">
        <v>30</v>
      </c>
      <c r="F37" s="6">
        <v>13</v>
      </c>
      <c r="G37" s="6">
        <v>17.75</v>
      </c>
      <c r="H37" s="9">
        <v>0</v>
      </c>
      <c r="I37" s="105">
        <f t="shared" si="3"/>
        <v>117.75</v>
      </c>
    </row>
    <row r="38" spans="1:9" ht="15.75" thickBot="1" x14ac:dyDescent="0.25">
      <c r="A38" s="10" t="s">
        <v>14</v>
      </c>
      <c r="B38" s="56">
        <v>0</v>
      </c>
      <c r="C38" s="56">
        <v>9</v>
      </c>
      <c r="D38" s="56">
        <v>28</v>
      </c>
      <c r="E38" s="56">
        <v>17</v>
      </c>
      <c r="F38" s="56">
        <v>0</v>
      </c>
      <c r="G38" s="56">
        <v>13</v>
      </c>
      <c r="H38" s="11">
        <v>15</v>
      </c>
      <c r="I38" s="105">
        <f t="shared" si="3"/>
        <v>82</v>
      </c>
    </row>
    <row r="41" spans="1:9" ht="15.75" thickBot="1" x14ac:dyDescent="0.25">
      <c r="B41" s="345" t="s">
        <v>182</v>
      </c>
      <c r="C41" s="345"/>
      <c r="D41" s="345"/>
      <c r="E41" s="345"/>
      <c r="F41" s="345"/>
      <c r="G41" s="345"/>
      <c r="H41" s="345"/>
    </row>
    <row r="42" spans="1:9" x14ac:dyDescent="0.2">
      <c r="A42" s="16" t="s">
        <v>1</v>
      </c>
      <c r="B42" s="154" t="s">
        <v>169</v>
      </c>
      <c r="C42" s="154" t="s">
        <v>171</v>
      </c>
      <c r="D42" s="154" t="s">
        <v>172</v>
      </c>
      <c r="E42" s="154" t="s">
        <v>173</v>
      </c>
      <c r="F42" s="154" t="s">
        <v>174</v>
      </c>
      <c r="G42" s="154" t="s">
        <v>175</v>
      </c>
      <c r="H42" s="21" t="s">
        <v>176</v>
      </c>
      <c r="I42" s="104" t="s">
        <v>183</v>
      </c>
    </row>
    <row r="43" spans="1:9" x14ac:dyDescent="0.2">
      <c r="A43" s="8" t="s">
        <v>104</v>
      </c>
      <c r="B43" s="6">
        <f>SUM(' ŽLV - celkově'!H7:H8)</f>
        <v>15</v>
      </c>
      <c r="C43" s="6">
        <f>SUM('M LV- celkově'!H8:H10)</f>
        <v>11</v>
      </c>
      <c r="D43" s="6">
        <f>SUM('Ž - celkově'!H11:H15)</f>
        <v>22</v>
      </c>
      <c r="E43" s="6">
        <f>SUM('M - celkově'!H18:H29)</f>
        <v>6</v>
      </c>
      <c r="F43" s="6">
        <f>'Fours MIX - celkově'!H5</f>
        <v>9</v>
      </c>
      <c r="G43" s="6">
        <f>SUM('Fours Ž - celkově'!H5:H6)</f>
        <v>11</v>
      </c>
      <c r="H43" s="9">
        <f>SUM('Fours M - celkově'!H6:H7)</f>
        <v>7</v>
      </c>
      <c r="I43" s="105">
        <f>SUM(B43:H43)</f>
        <v>81</v>
      </c>
    </row>
    <row r="44" spans="1:9" x14ac:dyDescent="0.2">
      <c r="A44" s="8" t="s">
        <v>7</v>
      </c>
      <c r="B44" s="6">
        <f>SUM(' ŽLV - celkově'!H9:H10)</f>
        <v>11</v>
      </c>
      <c r="C44" s="6">
        <f>SUM('M LV- celkově'!H11:H14)</f>
        <v>30</v>
      </c>
      <c r="D44" s="6">
        <f>'Ž - celkově'!H16</f>
        <v>0</v>
      </c>
      <c r="E44" s="6">
        <f>SUM('M - celkově'!H30:H37)</f>
        <v>6</v>
      </c>
      <c r="F44" s="6">
        <f>'Fours MIX - celkově'!H7</f>
        <v>0</v>
      </c>
      <c r="G44" s="6">
        <f>'Fours Ž - celkově'!H10</f>
        <v>0</v>
      </c>
      <c r="H44" s="9">
        <f>SUM('Fours M - celkově'!H8:H9)</f>
        <v>22</v>
      </c>
      <c r="I44" s="105">
        <f t="shared" ref="I44:I47" si="4">SUM(B44:H44)</f>
        <v>69</v>
      </c>
    </row>
    <row r="45" spans="1:9" x14ac:dyDescent="0.2">
      <c r="A45" s="8" t="s">
        <v>226</v>
      </c>
      <c r="B45" s="6">
        <f>SUM(' ŽLV - celkově'!H4:H5)</f>
        <v>13</v>
      </c>
      <c r="C45" s="6">
        <f>SUM('M LV- celkově'!H4:H6)</f>
        <v>20</v>
      </c>
      <c r="D45" s="6">
        <f>SUM('Ž - celkově'!H4:H6)</f>
        <v>15</v>
      </c>
      <c r="E45" s="6">
        <f>SUM('M - celkově'!H4:H10)</f>
        <v>8</v>
      </c>
      <c r="F45" s="6">
        <f>SUM('Fours MIX - celkově'!H8:H10)</f>
        <v>28</v>
      </c>
      <c r="G45" s="6">
        <f>'Fours Ž - celkově'!H9</f>
        <v>13</v>
      </c>
      <c r="H45" s="9">
        <f>'Fours M - celkově'!H5</f>
        <v>11</v>
      </c>
      <c r="I45" s="196">
        <f t="shared" si="4"/>
        <v>108</v>
      </c>
    </row>
    <row r="46" spans="1:9" x14ac:dyDescent="0.2">
      <c r="A46" s="8" t="s">
        <v>5</v>
      </c>
      <c r="B46" s="6">
        <f>' ŽLV - celkově'!H6</f>
        <v>0</v>
      </c>
      <c r="C46" s="6">
        <f>SUM('M LV- celkově'!H7)</f>
        <v>8</v>
      </c>
      <c r="D46" s="6">
        <f>SUM('Ž - celkově'!H7:H10)</f>
        <v>29</v>
      </c>
      <c r="E46" s="6">
        <f>SUM('M - celkově'!H11:H17)</f>
        <v>49</v>
      </c>
      <c r="F46" s="6">
        <f>'Fours MIX - celkově'!H6</f>
        <v>0</v>
      </c>
      <c r="G46" s="6">
        <f>'Fours Ž - celkově'!H7</f>
        <v>0</v>
      </c>
      <c r="H46" s="9">
        <f>'Fours M - celkově'!H13</f>
        <v>0</v>
      </c>
      <c r="I46" s="105">
        <f t="shared" si="4"/>
        <v>86</v>
      </c>
    </row>
    <row r="47" spans="1:9" ht="15.75" thickBot="1" x14ac:dyDescent="0.25">
      <c r="A47" s="10" t="s">
        <v>14</v>
      </c>
      <c r="B47" s="56">
        <f>' ŽLV - celkově'!H11</f>
        <v>0</v>
      </c>
      <c r="C47" s="56">
        <f>SUM('M LV- celkově'!H15:H16)</f>
        <v>9</v>
      </c>
      <c r="D47" s="56">
        <f>SUM('Ž - celkově'!H17:H21)</f>
        <v>8</v>
      </c>
      <c r="E47" s="56">
        <f>SUM('M - celkově'!H38:H43)</f>
        <v>15</v>
      </c>
      <c r="F47" s="56">
        <f>SUM('Fours MIX - celkově'!H11:H12)</f>
        <v>25</v>
      </c>
      <c r="G47" s="56">
        <f>'Fours Ž - celkově'!H8</f>
        <v>15</v>
      </c>
      <c r="H47" s="11">
        <f>SUM('Fours M - celkově'!H10:H12)</f>
        <v>23</v>
      </c>
      <c r="I47" s="105">
        <f t="shared" si="4"/>
        <v>95</v>
      </c>
    </row>
  </sheetData>
  <autoFilter ref="I5:J9" xr:uid="{00000000-0009-0000-0000-000007000000}">
    <sortState ref="I6:J9">
      <sortCondition ref="J5:J9"/>
    </sortState>
  </autoFilter>
  <mergeCells count="3">
    <mergeCell ref="B22:H22"/>
    <mergeCell ref="B32:H32"/>
    <mergeCell ref="B41:H41"/>
  </mergeCells>
  <printOptions gridLines="1"/>
  <pageMargins left="0.7" right="0.7" top="0.78740157499999996" bottom="0.78740157499999996" header="0.3" footer="0.3"/>
  <pageSetup paperSize="9" orientation="portrait" r:id="rId1"/>
  <ignoredErrors>
    <ignoredError sqref="B44:C44 B4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Universal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 ŽLV - celkově</vt:lpstr>
      <vt:lpstr>M LV- celkově</vt:lpstr>
      <vt:lpstr>Ž - celkově</vt:lpstr>
      <vt:lpstr>M - celkově</vt:lpstr>
      <vt:lpstr>Fours MIX - celkově</vt:lpstr>
      <vt:lpstr>Fours Ž - celkově</vt:lpstr>
      <vt:lpstr>Fours M - celkově</vt:lpstr>
      <vt:lpstr>Pohár celkově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z1i42</dc:creator>
  <cp:lastModifiedBy>Blanka Vařeková</cp:lastModifiedBy>
  <cp:lastPrinted>2017-12-08T11:47:23Z</cp:lastPrinted>
  <dcterms:created xsi:type="dcterms:W3CDTF">2017-12-08T11:01:05Z</dcterms:created>
  <dcterms:modified xsi:type="dcterms:W3CDTF">2018-02-19T21:51:17Z</dcterms:modified>
</cp:coreProperties>
</file>